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Abril\"/>
    </mc:Choice>
  </mc:AlternateContent>
  <xr:revisionPtr revIDLastSave="0" documentId="8_{51FE3D8A-8359-409E-8AD1-3A8A6C2103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6" sheetId="71" r:id="rId1"/>
    <sheet name="Febrero 2026" sheetId="72" r:id="rId2"/>
    <sheet name="Marzo  2026" sheetId="73" r:id="rId3"/>
    <sheet name="Abril 2026" sheetId="74" r:id="rId4"/>
  </sheets>
  <definedNames>
    <definedName name="_xlnm.Print_Area" localSheetId="0">'Enero 2026'!$A$1:$U$40</definedName>
    <definedName name="_xlnm.Print_Area" localSheetId="1">'Febrero 2026'!$A$1:$U$43</definedName>
    <definedName name="_xlnm.Print_Area" localSheetId="2">'Marzo  2026'!$A$1:$U$43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2" i="74" l="1"/>
  <c r="N42" i="74"/>
  <c r="O42" i="74" s="1"/>
  <c r="T42" i="74" s="1"/>
  <c r="N41" i="74"/>
  <c r="L41" i="74"/>
  <c r="O41" i="74" s="1"/>
  <c r="N40" i="74"/>
  <c r="L40" i="74"/>
  <c r="O40" i="74" s="1"/>
  <c r="N39" i="74"/>
  <c r="L39" i="74"/>
  <c r="O39" i="74" s="1"/>
  <c r="N38" i="74"/>
  <c r="Q38" i="74" s="1"/>
  <c r="L38" i="74"/>
  <c r="O38" i="74" s="1"/>
  <c r="N37" i="74"/>
  <c r="Q37" i="74" s="1"/>
  <c r="L37" i="74"/>
  <c r="O37" i="74" s="1"/>
  <c r="O36" i="74"/>
  <c r="T36" i="74" s="1"/>
  <c r="O35" i="74"/>
  <c r="T35" i="74" s="1"/>
  <c r="T34" i="74"/>
  <c r="O34" i="74"/>
  <c r="O33" i="74"/>
  <c r="N33" i="74"/>
  <c r="P33" i="74" s="1"/>
  <c r="O32" i="74"/>
  <c r="T32" i="74" s="1"/>
  <c r="O31" i="74"/>
  <c r="T31" i="74" s="1"/>
  <c r="O30" i="74"/>
  <c r="T30" i="74" s="1"/>
  <c r="N30" i="74"/>
  <c r="O29" i="74"/>
  <c r="T29" i="74" s="1"/>
  <c r="T28" i="74"/>
  <c r="O28" i="74"/>
  <c r="O27" i="74"/>
  <c r="T27" i="74" s="1"/>
  <c r="O26" i="74"/>
  <c r="T26" i="74" s="1"/>
  <c r="N26" i="74"/>
  <c r="O25" i="74"/>
  <c r="T25" i="74" s="1"/>
  <c r="O24" i="74"/>
  <c r="T24" i="74" s="1"/>
  <c r="N24" i="74"/>
  <c r="O23" i="74"/>
  <c r="T23" i="74" s="1"/>
  <c r="N23" i="74"/>
  <c r="O22" i="74"/>
  <c r="T22" i="74" s="1"/>
  <c r="O21" i="74"/>
  <c r="T21" i="74" s="1"/>
  <c r="O20" i="74"/>
  <c r="T20" i="74" s="1"/>
  <c r="O19" i="74"/>
  <c r="T19" i="74" s="1"/>
  <c r="Q18" i="74"/>
  <c r="O18" i="74"/>
  <c r="T18" i="74" s="1"/>
  <c r="O17" i="74"/>
  <c r="T17" i="74" s="1"/>
  <c r="A17" i="74"/>
  <c r="A18" i="74" s="1"/>
  <c r="A19" i="74" s="1"/>
  <c r="A20" i="74" s="1"/>
  <c r="A21" i="74" s="1"/>
  <c r="A22" i="74" s="1"/>
  <c r="A23" i="74" s="1"/>
  <c r="A24" i="74" s="1"/>
  <c r="A25" i="74" s="1"/>
  <c r="A26" i="74" s="1"/>
  <c r="A27" i="74" s="1"/>
  <c r="A28" i="74" s="1"/>
  <c r="A29" i="74" s="1"/>
  <c r="A30" i="74" s="1"/>
  <c r="A31" i="74" s="1"/>
  <c r="A32" i="74" s="1"/>
  <c r="A33" i="74" s="1"/>
  <c r="A34" i="74" s="1"/>
  <c r="A35" i="74" s="1"/>
  <c r="A36" i="74" s="1"/>
  <c r="A37" i="74" s="1"/>
  <c r="A38" i="74" s="1"/>
  <c r="A39" i="74" s="1"/>
  <c r="A40" i="74" s="1"/>
  <c r="A41" i="74" s="1"/>
  <c r="A42" i="74" s="1"/>
  <c r="O16" i="74"/>
  <c r="T16" i="74" s="1"/>
  <c r="A16" i="74"/>
  <c r="O15" i="74"/>
  <c r="T15" i="74" s="1"/>
  <c r="P40" i="74" l="1"/>
  <c r="T40" i="74" s="1"/>
  <c r="P39" i="74"/>
  <c r="T39" i="74" s="1"/>
  <c r="P41" i="74"/>
  <c r="T41" i="74" s="1"/>
  <c r="T33" i="74"/>
  <c r="P37" i="74"/>
  <c r="T37" i="74" s="1"/>
  <c r="P38" i="74"/>
  <c r="T38" i="74"/>
  <c r="T25" i="73" l="1"/>
  <c r="T26" i="73"/>
  <c r="T27" i="73"/>
  <c r="T28" i="73"/>
  <c r="T29" i="73"/>
  <c r="T30" i="73"/>
  <c r="T31" i="73"/>
  <c r="T32" i="73"/>
  <c r="T33" i="73"/>
  <c r="T34" i="73"/>
  <c r="T35" i="73"/>
  <c r="T36" i="73"/>
  <c r="T37" i="73"/>
  <c r="T24" i="73"/>
  <c r="O24" i="73"/>
  <c r="T25" i="72"/>
  <c r="T26" i="72"/>
  <c r="T27" i="72"/>
  <c r="T28" i="72"/>
  <c r="T29" i="72"/>
  <c r="T30" i="72"/>
  <c r="T31" i="72"/>
  <c r="T32" i="72"/>
  <c r="T33" i="72"/>
  <c r="T34" i="72"/>
  <c r="T35" i="72"/>
  <c r="T36" i="72"/>
  <c r="T37" i="72"/>
  <c r="T24" i="72"/>
  <c r="T25" i="71"/>
  <c r="T26" i="71"/>
  <c r="T27" i="71"/>
  <c r="T28" i="71"/>
  <c r="T29" i="71"/>
  <c r="T30" i="71"/>
  <c r="T31" i="71"/>
  <c r="T32" i="71"/>
  <c r="T33" i="71"/>
  <c r="T34" i="71"/>
  <c r="T24" i="71"/>
  <c r="O25" i="71"/>
  <c r="O26" i="71"/>
  <c r="O27" i="71"/>
  <c r="O28" i="71"/>
  <c r="O29" i="71"/>
  <c r="O30" i="71"/>
  <c r="O31" i="71"/>
  <c r="O32" i="71"/>
  <c r="O33" i="71"/>
  <c r="O34" i="71"/>
  <c r="O24" i="71"/>
  <c r="N25" i="71"/>
  <c r="N26" i="71"/>
  <c r="N27" i="71"/>
  <c r="N28" i="71"/>
  <c r="N29" i="71"/>
  <c r="N30" i="71"/>
  <c r="N31" i="71"/>
  <c r="N32" i="71"/>
  <c r="N33" i="71"/>
  <c r="N34" i="71"/>
  <c r="N24" i="71"/>
  <c r="O25" i="72"/>
  <c r="O26" i="72"/>
  <c r="O27" i="72"/>
  <c r="O28" i="72"/>
  <c r="O29" i="72"/>
  <c r="O30" i="72"/>
  <c r="O31" i="72"/>
  <c r="O32" i="72"/>
  <c r="O33" i="72"/>
  <c r="O34" i="72"/>
  <c r="O35" i="72"/>
  <c r="O36" i="72"/>
  <c r="O37" i="72"/>
  <c r="O24" i="72"/>
  <c r="N25" i="72"/>
  <c r="N26" i="72"/>
  <c r="N27" i="72"/>
  <c r="N28" i="72"/>
  <c r="N29" i="72"/>
  <c r="N30" i="72"/>
  <c r="N31" i="72"/>
  <c r="N32" i="72"/>
  <c r="N33" i="72"/>
  <c r="N34" i="72"/>
  <c r="N35" i="72"/>
  <c r="N36" i="72"/>
  <c r="N37" i="72"/>
  <c r="N24" i="72"/>
  <c r="O25" i="73"/>
  <c r="A17" i="73"/>
  <c r="A18" i="73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A42" i="73" s="1"/>
  <c r="A43" i="73" s="1"/>
  <c r="A16" i="73"/>
  <c r="L40" i="73"/>
  <c r="O40" i="73" s="1"/>
  <c r="L41" i="73"/>
  <c r="O41" i="73" s="1"/>
  <c r="L42" i="73"/>
  <c r="O42" i="73" s="1"/>
  <c r="L39" i="73"/>
  <c r="O43" i="73"/>
  <c r="O39" i="73"/>
  <c r="O38" i="73"/>
  <c r="O26" i="73"/>
  <c r="O27" i="73"/>
  <c r="O28" i="73"/>
  <c r="O29" i="73"/>
  <c r="O30" i="73"/>
  <c r="O31" i="73"/>
  <c r="O32" i="73"/>
  <c r="O33" i="73"/>
  <c r="O34" i="73"/>
  <c r="O35" i="73"/>
  <c r="O36" i="73"/>
  <c r="O37" i="73"/>
  <c r="T43" i="73" l="1"/>
  <c r="N43" i="73"/>
  <c r="N42" i="73"/>
  <c r="N41" i="73"/>
  <c r="N40" i="73"/>
  <c r="N39" i="73"/>
  <c r="Q39" i="73" s="1"/>
  <c r="N38" i="73"/>
  <c r="Q38" i="73" s="1"/>
  <c r="L38" i="73"/>
  <c r="N34" i="73"/>
  <c r="P34" i="73" s="1"/>
  <c r="N31" i="73"/>
  <c r="N27" i="73"/>
  <c r="N25" i="73"/>
  <c r="N24" i="73"/>
  <c r="O23" i="73"/>
  <c r="T23" i="73" s="1"/>
  <c r="O22" i="73"/>
  <c r="T22" i="73" s="1"/>
  <c r="T21" i="73"/>
  <c r="O21" i="73"/>
  <c r="O20" i="73"/>
  <c r="T20" i="73" s="1"/>
  <c r="O19" i="73"/>
  <c r="T19" i="73" s="1"/>
  <c r="Q18" i="73"/>
  <c r="O18" i="73"/>
  <c r="T18" i="73" s="1"/>
  <c r="O17" i="73"/>
  <c r="T17" i="73" s="1"/>
  <c r="O16" i="73"/>
  <c r="T16" i="73" s="1"/>
  <c r="O15" i="73"/>
  <c r="T15" i="73" s="1"/>
  <c r="A17" i="72"/>
  <c r="A18" i="72"/>
  <c r="A19" i="72"/>
  <c r="A20" i="72"/>
  <c r="A21" i="72"/>
  <c r="A22" i="72"/>
  <c r="A23" i="72"/>
  <c r="A24" i="72" s="1"/>
  <c r="A25" i="72" s="1"/>
  <c r="A26" i="72" s="1"/>
  <c r="A27" i="72" s="1"/>
  <c r="A28" i="72" s="1"/>
  <c r="A29" i="72" s="1"/>
  <c r="A30" i="72" s="1"/>
  <c r="A31" i="72" s="1"/>
  <c r="A32" i="72" s="1"/>
  <c r="A33" i="72" s="1"/>
  <c r="A34" i="72" s="1"/>
  <c r="A35" i="72" s="1"/>
  <c r="A36" i="72" s="1"/>
  <c r="A37" i="72" s="1"/>
  <c r="A38" i="72" s="1"/>
  <c r="A39" i="72" s="1"/>
  <c r="A40" i="72" s="1"/>
  <c r="A41" i="72" s="1"/>
  <c r="A42" i="72" s="1"/>
  <c r="A43" i="72" s="1"/>
  <c r="A16" i="72"/>
  <c r="T17" i="72"/>
  <c r="T43" i="72"/>
  <c r="L42" i="72"/>
  <c r="O42" i="72" s="1"/>
  <c r="L41" i="72"/>
  <c r="O41" i="72" s="1"/>
  <c r="L40" i="72"/>
  <c r="O40" i="72" s="1"/>
  <c r="L39" i="72"/>
  <c r="O39" i="72" s="1"/>
  <c r="L38" i="72"/>
  <c r="O38" i="72" s="1"/>
  <c r="N43" i="72"/>
  <c r="N42" i="72"/>
  <c r="N41" i="72"/>
  <c r="N40" i="72"/>
  <c r="N39" i="72"/>
  <c r="Q39" i="72" s="1"/>
  <c r="N38" i="72"/>
  <c r="Q38" i="72" s="1"/>
  <c r="O23" i="72"/>
  <c r="T23" i="72" s="1"/>
  <c r="O22" i="72"/>
  <c r="T22" i="72" s="1"/>
  <c r="O21" i="72"/>
  <c r="T21" i="72" s="1"/>
  <c r="O20" i="72"/>
  <c r="T20" i="72" s="1"/>
  <c r="O19" i="72"/>
  <c r="T19" i="72" s="1"/>
  <c r="Q18" i="72"/>
  <c r="O18" i="72"/>
  <c r="T18" i="72" s="1"/>
  <c r="O17" i="72"/>
  <c r="O16" i="72"/>
  <c r="T16" i="72" s="1"/>
  <c r="O15" i="72"/>
  <c r="T15" i="72" s="1"/>
  <c r="A20" i="7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A31" i="71" s="1"/>
  <c r="A32" i="71" s="1"/>
  <c r="A33" i="71" s="1"/>
  <c r="A34" i="71" s="1"/>
  <c r="A35" i="71" s="1"/>
  <c r="A36" i="71" s="1"/>
  <c r="A37" i="71" s="1"/>
  <c r="A38" i="71" s="1"/>
  <c r="A39" i="71" s="1"/>
  <c r="A40" i="71" s="1"/>
  <c r="U36" i="71"/>
  <c r="U35" i="71"/>
  <c r="T36" i="71"/>
  <c r="T35" i="71"/>
  <c r="S36" i="71"/>
  <c r="S35" i="71"/>
  <c r="R36" i="71"/>
  <c r="R35" i="71"/>
  <c r="Q36" i="71"/>
  <c r="Q35" i="71"/>
  <c r="P36" i="71"/>
  <c r="P35" i="71"/>
  <c r="T21" i="71"/>
  <c r="O21" i="71"/>
  <c r="Q18" i="71"/>
  <c r="O20" i="71"/>
  <c r="T20" i="71" s="1"/>
  <c r="O16" i="71"/>
  <c r="O15" i="71"/>
  <c r="P38" i="73" l="1"/>
  <c r="T38" i="73" s="1"/>
  <c r="P39" i="73"/>
  <c r="T39" i="73" s="1"/>
  <c r="P40" i="73"/>
  <c r="T40" i="73" s="1"/>
  <c r="P41" i="73"/>
  <c r="T41" i="73" s="1"/>
  <c r="P42" i="73"/>
  <c r="T42" i="73" s="1"/>
  <c r="P39" i="72"/>
  <c r="T39" i="72"/>
  <c r="P40" i="72"/>
  <c r="T40" i="72" s="1"/>
  <c r="P41" i="72"/>
  <c r="T41" i="72" s="1"/>
  <c r="P42" i="72"/>
  <c r="T42" i="72" s="1"/>
  <c r="P38" i="72"/>
  <c r="T38" i="72" s="1"/>
  <c r="P34" i="72"/>
  <c r="N40" i="71"/>
  <c r="N39" i="71"/>
  <c r="N38" i="71"/>
  <c r="N37" i="71"/>
  <c r="O36" i="71"/>
  <c r="N36" i="71"/>
  <c r="O35" i="71"/>
  <c r="N35" i="71"/>
  <c r="O23" i="71"/>
  <c r="T23" i="71" s="1"/>
  <c r="O22" i="71"/>
  <c r="T22" i="71" s="1"/>
  <c r="O19" i="71"/>
  <c r="T19" i="71" s="1"/>
  <c r="O18" i="71"/>
  <c r="T18" i="71" s="1"/>
  <c r="O17" i="71"/>
  <c r="T17" i="71" s="1"/>
  <c r="T16" i="71"/>
  <c r="A16" i="71"/>
  <c r="A17" i="71" s="1"/>
  <c r="A18" i="71" s="1"/>
  <c r="A19" i="71" s="1"/>
  <c r="T15" i="71"/>
  <c r="P32" i="71" l="1"/>
</calcChain>
</file>

<file path=xl/sharedStrings.xml><?xml version="1.0" encoding="utf-8"?>
<sst xmlns="http://schemas.openxmlformats.org/spreadsheetml/2006/main" count="479" uniqueCount="88">
  <si>
    <t xml:space="preserve">No. </t>
  </si>
  <si>
    <t>RENGLON</t>
  </si>
  <si>
    <t xml:space="preserve">Empleados/ servidor publico </t>
  </si>
  <si>
    <t xml:space="preserve">CARGO </t>
  </si>
  <si>
    <t xml:space="preserve">DEPENDENCIA </t>
  </si>
  <si>
    <t xml:space="preserve">SUELDO BASE </t>
  </si>
  <si>
    <t>COMPLEMENTO POR ANTIGÜEDAD</t>
  </si>
  <si>
    <t xml:space="preserve">BONIFICACION PROFESIONAL </t>
  </si>
  <si>
    <t>BONO ESPECIFICO</t>
  </si>
  <si>
    <t xml:space="preserve">BONIFICACION INCENTIVO </t>
  </si>
  <si>
    <t xml:space="preserve">OTRAS REMUNERACIONES ECONOMICAS </t>
  </si>
  <si>
    <t xml:space="preserve">Gastos funerales </t>
  </si>
  <si>
    <t>HONORARIOS</t>
  </si>
  <si>
    <t xml:space="preserve">TOTAL DE INGRESOS </t>
  </si>
  <si>
    <t xml:space="preserve">TOTAL DESCUENTOS </t>
  </si>
  <si>
    <t xml:space="preserve">LIQUIDO </t>
  </si>
  <si>
    <t>MONTO VIÁTICOS</t>
  </si>
  <si>
    <t xml:space="preserve">Erny Julio Escobar </t>
  </si>
  <si>
    <t xml:space="preserve">Zoila Rosalia Ozaeta </t>
  </si>
  <si>
    <t xml:space="preserve">Cindy Jessenia Guerra </t>
  </si>
  <si>
    <t xml:space="preserve">Contadora </t>
  </si>
  <si>
    <t xml:space="preserve">Gerente </t>
  </si>
  <si>
    <t xml:space="preserve">Entrenador </t>
  </si>
  <si>
    <t xml:space="preserve">Secretaria </t>
  </si>
  <si>
    <t xml:space="preserve">DESCUENTO DE ISR </t>
  </si>
  <si>
    <t>DESCUENTO DEL IGSS</t>
  </si>
  <si>
    <t>DESCUENTO DE FIANZA DE FIDELIDAD</t>
  </si>
  <si>
    <t>Juan José Salvatierra Mayen</t>
  </si>
  <si>
    <t>Asesor</t>
  </si>
  <si>
    <t xml:space="preserve">Salarios, Honorarios y Otros Servicios   </t>
  </si>
  <si>
    <t xml:space="preserve">DESCUENTOS DE TIMBRES FISCALES </t>
  </si>
  <si>
    <t xml:space="preserve">Dietas </t>
  </si>
  <si>
    <t xml:space="preserve">Asociación Nacional de Raquetbol de Guatemala </t>
  </si>
  <si>
    <t>(Articulo 10, Numeral 4, Ley de Acceso a la Información Pública )</t>
  </si>
  <si>
    <t xml:space="preserve">Gastos de representación </t>
  </si>
  <si>
    <t>NOMBRES Y APELLIDOS</t>
  </si>
  <si>
    <t xml:space="preserve">Emerson Alexander Sipáque </t>
  </si>
  <si>
    <t xml:space="preserve">Encargado de la unidad de compras y planificacion </t>
  </si>
  <si>
    <t>Gilda Ninet López</t>
  </si>
  <si>
    <t xml:space="preserve">Raul Ernesto Salinas </t>
  </si>
  <si>
    <t>Heidy Eugenia Sarceño</t>
  </si>
  <si>
    <t xml:space="preserve">Encargada de limpieza </t>
  </si>
  <si>
    <t>¨061</t>
  </si>
  <si>
    <t xml:space="preserve">Secretaria del Comité Ejecutivo </t>
  </si>
  <si>
    <t xml:space="preserve">Presidente del Comité Ejecutivo </t>
  </si>
  <si>
    <t>¨063</t>
  </si>
  <si>
    <t xml:space="preserve">Estuardo Wer Ponce </t>
  </si>
  <si>
    <t xml:space="preserve">Tesorero del Comité Ejecutivo </t>
  </si>
  <si>
    <t>Bairon Israel Rosil</t>
  </si>
  <si>
    <t xml:space="preserve"> </t>
  </si>
  <si>
    <t xml:space="preserve">Edwin Aroldo Galicia Lutín </t>
  </si>
  <si>
    <t xml:space="preserve">Vocal I del Comité  Ejecutivo </t>
  </si>
  <si>
    <t xml:space="preserve">Luis Fernando Arana Pérez </t>
  </si>
  <si>
    <t xml:space="preserve">Alfredo Eramil Lemus </t>
  </si>
  <si>
    <t xml:space="preserve">Mensajero </t>
  </si>
  <si>
    <t xml:space="preserve">Sonia Marisol Vallejo </t>
  </si>
  <si>
    <t xml:space="preserve">Nutricionista </t>
  </si>
  <si>
    <t xml:space="preserve">Andres Alejandro Salvatierra </t>
  </si>
  <si>
    <t xml:space="preserve">Transporte </t>
  </si>
  <si>
    <t xml:space="preserve">Mayra Patricia Chutan </t>
  </si>
  <si>
    <t xml:space="preserve">Norma Salvatierra Castro </t>
  </si>
  <si>
    <t xml:space="preserve">Abel Alberto Yon </t>
  </si>
  <si>
    <t xml:space="preserve">Vocal II  del Comité  Ejecutivo </t>
  </si>
  <si>
    <t>Christian Wer Llerena</t>
  </si>
  <si>
    <t xml:space="preserve">Metodologo </t>
  </si>
  <si>
    <t xml:space="preserve">Juan Luis Rodríguez </t>
  </si>
  <si>
    <t xml:space="preserve">Asesor Juridico </t>
  </si>
  <si>
    <t xml:space="preserve">Juan Jose Salvatierra Castro </t>
  </si>
  <si>
    <t>Maria José Cobar Alvarez</t>
  </si>
  <si>
    <t xml:space="preserve">Fisioterapiesta </t>
  </si>
  <si>
    <t>ENERO 2,026</t>
  </si>
  <si>
    <t>Actualizacion: 31 de enero de 2026</t>
  </si>
  <si>
    <t xml:space="preserve">Preparador Físico </t>
  </si>
  <si>
    <t xml:space="preserve">Dexón Sliter Arana Pérez </t>
  </si>
  <si>
    <t>Evelyn Ester Navarijo</t>
  </si>
  <si>
    <t xml:space="preserve">Beverly Karína Gutiérrez López </t>
  </si>
  <si>
    <t xml:space="preserve">Directora Técnica </t>
  </si>
  <si>
    <t>FEBRERO 2,026</t>
  </si>
  <si>
    <t>Actualizacion: 28 de febrero de 2026</t>
  </si>
  <si>
    <t xml:space="preserve">José Francisco Estrada Herny </t>
  </si>
  <si>
    <t xml:space="preserve">Profesor </t>
  </si>
  <si>
    <t xml:space="preserve">Oscar Josúe Fajardo Zamora </t>
  </si>
  <si>
    <t xml:space="preserve">Prensa </t>
  </si>
  <si>
    <t xml:space="preserve">Angel Uziel  González </t>
  </si>
  <si>
    <t>Marzo  2,026</t>
  </si>
  <si>
    <t>Actualizacion: 31 de marzo de 2026</t>
  </si>
  <si>
    <t>Abril  2,026</t>
  </si>
  <si>
    <t>Actualizacion: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</si>
</sst>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indexed="8"/>
      <name val="MS Sans Serif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textRotation="90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3" borderId="11" xfId="0" applyFont="1" applyFill="1" applyBorder="1" applyAlignment="1">
      <alignment horizontal="center" vertical="center" textRotation="90" wrapText="1"/>
    </xf>
    <xf numFmtId="0" fontId="1" fillId="3" borderId="13" xfId="0" applyFont="1" applyFill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/>
    </xf>
    <xf numFmtId="0" fontId="1" fillId="3" borderId="11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 textRotation="90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textRotation="90" wrapText="1"/>
    </xf>
    <xf numFmtId="4" fontId="4" fillId="0" borderId="18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DDAFE"/>
      <color rgb="FFFDC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10</xdr:row>
      <xdr:rowOff>166687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2AA711-6829-4E74-92A6-D8E807FB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" cy="21550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11</xdr:row>
      <xdr:rowOff>42862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6728D7F-EADF-408F-B770-2C4AC713F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" cy="2138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11</xdr:row>
      <xdr:rowOff>109537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9A45500-EF9D-40EA-B73A-764EBE3FF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" cy="22050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414337</xdr:colOff>
      <xdr:row>0</xdr:row>
      <xdr:rowOff>142875</xdr:rowOff>
    </xdr:from>
    <xdr:to>
      <xdr:col>2</xdr:col>
      <xdr:colOff>828675</xdr:colOff>
      <xdr:row>11</xdr:row>
      <xdr:rowOff>33411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6D89F66-CF42-4109-8767-93B98D411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" y="142875"/>
          <a:ext cx="1566863" cy="205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6BAD-5E7E-4852-8D32-ED79D3A03CC9}">
  <dimension ref="A1:Z40"/>
  <sheetViews>
    <sheetView tabSelected="1" view="pageBreakPreview" zoomScale="60" zoomScaleNormal="80" workbookViewId="0">
      <selection activeCell="S22" sqref="S22"/>
    </sheetView>
  </sheetViews>
  <sheetFormatPr baseColWidth="10" defaultRowHeight="15" x14ac:dyDescent="0.25"/>
  <cols>
    <col min="3" max="3" width="40.5703125" bestFit="1" customWidth="1"/>
    <col min="4" max="4" width="26.42578125" customWidth="1"/>
    <col min="5" max="5" width="30.85546875" customWidth="1"/>
    <col min="6" max="6" width="22.28515625" bestFit="1" customWidth="1"/>
    <col min="11" max="11" width="16" customWidth="1"/>
    <col min="14" max="15" width="14" customWidth="1"/>
    <col min="16" max="16" width="20" customWidth="1"/>
    <col min="17" max="17" width="18.5703125" customWidth="1"/>
    <col min="18" max="18" width="20" customWidth="1"/>
    <col min="19" max="19" width="21.85546875" customWidth="1"/>
    <col min="20" max="20" width="15.42578125" customWidth="1"/>
    <col min="21" max="21" width="14.2851562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6" ht="15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6" ht="15.75" x14ac:dyDescent="0.25">
      <c r="A5" s="29" t="s">
        <v>32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6" ht="15.75" x14ac:dyDescent="0.25">
      <c r="A6" s="29" t="s">
        <v>29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6" ht="15.75" x14ac:dyDescent="0.25">
      <c r="A7" s="29" t="s">
        <v>33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6" ht="15.75" x14ac:dyDescent="0.25">
      <c r="A8" s="27" t="s">
        <v>70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6" ht="15.75" x14ac:dyDescent="0.25">
      <c r="A9" s="27" t="s">
        <v>71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6" ht="15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6" ht="15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6" ht="15.75" customHeight="1" thickBot="1" x14ac:dyDescent="0.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6" ht="37.5" customHeight="1" thickBot="1" x14ac:dyDescent="0.3">
      <c r="A13" s="30" t="s">
        <v>0</v>
      </c>
      <c r="B13" s="33" t="s">
        <v>1</v>
      </c>
      <c r="C13" s="20" t="s">
        <v>2</v>
      </c>
      <c r="D13" s="35" t="s">
        <v>3</v>
      </c>
      <c r="E13" s="37" t="s">
        <v>4</v>
      </c>
      <c r="F13" s="35" t="s">
        <v>5</v>
      </c>
      <c r="G13" s="30" t="s">
        <v>6</v>
      </c>
      <c r="H13" s="30" t="s">
        <v>7</v>
      </c>
      <c r="I13" s="33" t="s">
        <v>8</v>
      </c>
      <c r="J13" s="30" t="s">
        <v>9</v>
      </c>
      <c r="K13" s="39" t="s">
        <v>10</v>
      </c>
      <c r="L13" s="40"/>
      <c r="M13" s="41"/>
      <c r="N13" s="30" t="s">
        <v>12</v>
      </c>
      <c r="O13" s="30" t="s">
        <v>13</v>
      </c>
      <c r="P13" s="39" t="s">
        <v>14</v>
      </c>
      <c r="Q13" s="40"/>
      <c r="R13" s="40"/>
      <c r="S13" s="41"/>
      <c r="T13" s="30" t="s">
        <v>15</v>
      </c>
      <c r="U13" s="30" t="s">
        <v>16</v>
      </c>
    </row>
    <row r="14" spans="1:26" ht="138.75" customHeight="1" thickBot="1" x14ac:dyDescent="0.3">
      <c r="A14" s="31"/>
      <c r="B14" s="34"/>
      <c r="C14" s="21" t="s">
        <v>35</v>
      </c>
      <c r="D14" s="36"/>
      <c r="E14" s="38"/>
      <c r="F14" s="36"/>
      <c r="G14" s="31"/>
      <c r="H14" s="31"/>
      <c r="I14" s="34"/>
      <c r="J14" s="31"/>
      <c r="K14" s="19" t="s">
        <v>34</v>
      </c>
      <c r="L14" s="19" t="s">
        <v>31</v>
      </c>
      <c r="M14" s="22" t="s">
        <v>11</v>
      </c>
      <c r="N14" s="31"/>
      <c r="O14" s="31"/>
      <c r="P14" s="23" t="s">
        <v>24</v>
      </c>
      <c r="Q14" s="23" t="s">
        <v>25</v>
      </c>
      <c r="R14" s="23" t="s">
        <v>26</v>
      </c>
      <c r="S14" s="24" t="s">
        <v>30</v>
      </c>
      <c r="T14" s="31"/>
      <c r="U14" s="31"/>
    </row>
    <row r="15" spans="1:26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8000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8675</v>
      </c>
      <c r="P15" s="10">
        <v>227.76</v>
      </c>
      <c r="Q15" s="10">
        <v>386.4</v>
      </c>
      <c r="R15" s="10">
        <v>107.52</v>
      </c>
      <c r="S15" s="10">
        <v>0</v>
      </c>
      <c r="T15" s="10">
        <f t="shared" ref="T15:T23" si="0">O15-P15-Q15-R15</f>
        <v>7953.32</v>
      </c>
      <c r="U15" s="11">
        <v>0</v>
      </c>
    </row>
    <row r="16" spans="1:26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6500</v>
      </c>
      <c r="G16" s="3">
        <v>35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F16+J16+G16</f>
        <v>6785</v>
      </c>
      <c r="P16" s="3">
        <v>136.88999999999999</v>
      </c>
      <c r="Q16" s="3">
        <v>313.95</v>
      </c>
      <c r="R16" s="3">
        <v>87.36</v>
      </c>
      <c r="S16" s="3">
        <v>0</v>
      </c>
      <c r="T16" s="3">
        <f t="shared" si="0"/>
        <v>6246.8</v>
      </c>
      <c r="U16" s="5">
        <v>0</v>
      </c>
      <c r="Z16" t="s">
        <v>49</v>
      </c>
    </row>
    <row r="17" spans="1:21" ht="30" x14ac:dyDescent="0.25">
      <c r="A17" s="18">
        <f t="shared" ref="A17:A40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22000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3" si="2">F17+G17+H17+I17+J17+K17+M17+N17</f>
        <v>22300</v>
      </c>
      <c r="P17" s="4">
        <v>885.62</v>
      </c>
      <c r="Q17" s="3">
        <v>1062.5999999999999</v>
      </c>
      <c r="R17" s="3">
        <v>295.68</v>
      </c>
      <c r="S17" s="3">
        <v>0</v>
      </c>
      <c r="T17" s="3">
        <f t="shared" si="0"/>
        <v>20056.100000000002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4500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4750</v>
      </c>
      <c r="P18" s="4">
        <v>37.880000000000003</v>
      </c>
      <c r="Q18" s="3">
        <f>217.35+3000</f>
        <v>3217.35</v>
      </c>
      <c r="R18" s="3">
        <v>0</v>
      </c>
      <c r="S18" s="3">
        <v>0</v>
      </c>
      <c r="T18" s="3">
        <f t="shared" si="0"/>
        <v>1494.77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4500</v>
      </c>
      <c r="G19" s="3">
        <v>35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4785</v>
      </c>
      <c r="P19" s="4">
        <v>39.630000000000003</v>
      </c>
      <c r="Q19" s="3">
        <v>217.35</v>
      </c>
      <c r="R19" s="3">
        <v>0</v>
      </c>
      <c r="S19" s="3">
        <v>0</v>
      </c>
      <c r="T19" s="3">
        <f t="shared" si="0"/>
        <v>4528.0199999999995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74</v>
      </c>
      <c r="D20" s="2" t="s">
        <v>41</v>
      </c>
      <c r="E20" s="2" t="s">
        <v>32</v>
      </c>
      <c r="F20" s="3">
        <v>4500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4750</v>
      </c>
      <c r="P20" s="4">
        <v>37.880000000000003</v>
      </c>
      <c r="Q20" s="3">
        <v>217.35</v>
      </c>
      <c r="R20" s="3">
        <v>0</v>
      </c>
      <c r="S20" s="3">
        <v>0</v>
      </c>
      <c r="T20" s="3">
        <f t="shared" ref="T20:T21" si="3">O20-P20-Q20-R20</f>
        <v>4494.7699999999995</v>
      </c>
      <c r="U20" s="5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75</v>
      </c>
      <c r="D21" s="2" t="s">
        <v>76</v>
      </c>
      <c r="E21" s="2" t="s">
        <v>32</v>
      </c>
      <c r="F21" s="3">
        <v>10500</v>
      </c>
      <c r="G21" s="3">
        <v>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10750</v>
      </c>
      <c r="P21" s="4">
        <v>327.56</v>
      </c>
      <c r="Q21" s="3">
        <v>507.15</v>
      </c>
      <c r="R21" s="3">
        <v>0</v>
      </c>
      <c r="S21" s="3">
        <v>0</v>
      </c>
      <c r="T21" s="3">
        <f t="shared" si="3"/>
        <v>9915.2900000000009</v>
      </c>
      <c r="U21" s="5">
        <v>0</v>
      </c>
    </row>
    <row r="22" spans="1:21" ht="30" x14ac:dyDescent="0.25">
      <c r="A22" s="18">
        <f t="shared" si="1"/>
        <v>8</v>
      </c>
      <c r="B22" s="2">
        <v>29</v>
      </c>
      <c r="C22" s="2" t="s">
        <v>53</v>
      </c>
      <c r="D22" s="2" t="s">
        <v>72</v>
      </c>
      <c r="E22" s="2" t="s">
        <v>32</v>
      </c>
      <c r="F22" s="3">
        <v>8000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8000</v>
      </c>
      <c r="P22" s="3">
        <v>0</v>
      </c>
      <c r="Q22" s="3">
        <v>0</v>
      </c>
      <c r="R22" s="3">
        <v>0</v>
      </c>
      <c r="S22" s="3">
        <v>0</v>
      </c>
      <c r="T22" s="3">
        <f t="shared" si="0"/>
        <v>8000</v>
      </c>
      <c r="U22" s="8">
        <v>0</v>
      </c>
    </row>
    <row r="23" spans="1:21" ht="30" x14ac:dyDescent="0.25">
      <c r="A23" s="18">
        <f t="shared" si="1"/>
        <v>9</v>
      </c>
      <c r="B23" s="2">
        <v>11</v>
      </c>
      <c r="C23" s="2" t="s">
        <v>18</v>
      </c>
      <c r="D23" s="2" t="s">
        <v>23</v>
      </c>
      <c r="E23" s="2" t="s">
        <v>32</v>
      </c>
      <c r="F23" s="3">
        <v>7000</v>
      </c>
      <c r="G23" s="3">
        <v>50</v>
      </c>
      <c r="H23" s="3">
        <v>0</v>
      </c>
      <c r="I23" s="3">
        <v>0</v>
      </c>
      <c r="J23" s="3">
        <v>250</v>
      </c>
      <c r="K23" s="3">
        <v>0</v>
      </c>
      <c r="L23" s="3">
        <v>0</v>
      </c>
      <c r="M23" s="3">
        <v>0</v>
      </c>
      <c r="N23" s="3">
        <v>0</v>
      </c>
      <c r="O23" s="3">
        <f t="shared" si="2"/>
        <v>7300</v>
      </c>
      <c r="P23" s="3">
        <v>186.43</v>
      </c>
      <c r="Q23" s="3">
        <v>338.1</v>
      </c>
      <c r="R23" s="3">
        <v>94.08</v>
      </c>
      <c r="S23" s="3">
        <v>0</v>
      </c>
      <c r="T23" s="3">
        <f t="shared" si="0"/>
        <v>6681.3899999999994</v>
      </c>
      <c r="U23" s="5">
        <v>0</v>
      </c>
    </row>
    <row r="24" spans="1:21" ht="30" x14ac:dyDescent="0.25">
      <c r="A24" s="18">
        <f t="shared" si="1"/>
        <v>10</v>
      </c>
      <c r="B24" s="2">
        <v>29</v>
      </c>
      <c r="C24" s="2" t="s">
        <v>63</v>
      </c>
      <c r="D24" s="2" t="s">
        <v>64</v>
      </c>
      <c r="E24" s="2" t="s">
        <v>32</v>
      </c>
      <c r="F24" s="3">
        <v>6000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6000</v>
      </c>
      <c r="O24" s="3">
        <f>N24</f>
        <v>6000</v>
      </c>
      <c r="P24" s="3">
        <v>0</v>
      </c>
      <c r="Q24" s="3">
        <v>0</v>
      </c>
      <c r="R24" s="3">
        <v>0</v>
      </c>
      <c r="S24" s="3">
        <v>0</v>
      </c>
      <c r="T24" s="3">
        <f>N24-P24</f>
        <v>6000</v>
      </c>
      <c r="U24" s="5">
        <v>0</v>
      </c>
    </row>
    <row r="25" spans="1:21" ht="30" x14ac:dyDescent="0.25">
      <c r="A25" s="18">
        <f t="shared" si="1"/>
        <v>11</v>
      </c>
      <c r="B25" s="2">
        <v>29</v>
      </c>
      <c r="C25" s="2" t="s">
        <v>50</v>
      </c>
      <c r="D25" s="2" t="s">
        <v>22</v>
      </c>
      <c r="E25" s="2" t="s">
        <v>32</v>
      </c>
      <c r="F25" s="3">
        <v>5000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ref="N25:N34" si="4">F25</f>
        <v>5000</v>
      </c>
      <c r="O25" s="3">
        <f t="shared" ref="O25:O34" si="5">N25</f>
        <v>5000</v>
      </c>
      <c r="P25" s="3">
        <v>0</v>
      </c>
      <c r="Q25" s="3">
        <v>0</v>
      </c>
      <c r="R25" s="3">
        <v>0</v>
      </c>
      <c r="S25" s="3">
        <v>0</v>
      </c>
      <c r="T25" s="3">
        <f t="shared" ref="T25:T34" si="6">N25-P25</f>
        <v>5000</v>
      </c>
      <c r="U25" s="5">
        <v>0</v>
      </c>
    </row>
    <row r="26" spans="1:21" ht="30" x14ac:dyDescent="0.25">
      <c r="A26" s="18">
        <f t="shared" si="1"/>
        <v>12</v>
      </c>
      <c r="B26" s="12">
        <v>29</v>
      </c>
      <c r="C26" s="13" t="s">
        <v>68</v>
      </c>
      <c r="D26" s="12" t="s">
        <v>69</v>
      </c>
      <c r="E26" s="12" t="s">
        <v>32</v>
      </c>
      <c r="F26" s="14">
        <v>8000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3">
        <f t="shared" si="4"/>
        <v>8000</v>
      </c>
      <c r="O26" s="3">
        <f t="shared" si="5"/>
        <v>8000</v>
      </c>
      <c r="P26" s="14">
        <v>0</v>
      </c>
      <c r="Q26" s="14">
        <v>0</v>
      </c>
      <c r="R26" s="14">
        <v>0</v>
      </c>
      <c r="S26" s="14">
        <v>0</v>
      </c>
      <c r="T26" s="3">
        <f t="shared" si="6"/>
        <v>8000</v>
      </c>
      <c r="U26" s="8">
        <v>0</v>
      </c>
    </row>
    <row r="27" spans="1:21" ht="30" x14ac:dyDescent="0.25">
      <c r="A27" s="18">
        <f t="shared" si="1"/>
        <v>13</v>
      </c>
      <c r="B27" s="2">
        <v>29</v>
      </c>
      <c r="C27" s="2" t="s">
        <v>67</v>
      </c>
      <c r="D27" s="2" t="s">
        <v>22</v>
      </c>
      <c r="E27" s="2" t="s">
        <v>32</v>
      </c>
      <c r="F27" s="3">
        <v>18000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 t="shared" si="4"/>
        <v>18000</v>
      </c>
      <c r="O27" s="3">
        <f t="shared" si="5"/>
        <v>18000</v>
      </c>
      <c r="P27" s="3">
        <v>0</v>
      </c>
      <c r="Q27" s="3">
        <v>0</v>
      </c>
      <c r="R27" s="3">
        <v>0</v>
      </c>
      <c r="S27" s="3">
        <v>0</v>
      </c>
      <c r="T27" s="3">
        <f t="shared" si="6"/>
        <v>18000</v>
      </c>
      <c r="U27" s="5">
        <v>0</v>
      </c>
    </row>
    <row r="28" spans="1:21" ht="30" x14ac:dyDescent="0.25">
      <c r="A28" s="18">
        <f t="shared" si="1"/>
        <v>14</v>
      </c>
      <c r="B28" s="2">
        <v>29</v>
      </c>
      <c r="C28" s="6" t="s">
        <v>27</v>
      </c>
      <c r="D28" s="2" t="s">
        <v>22</v>
      </c>
      <c r="E28" s="2" t="s">
        <v>32</v>
      </c>
      <c r="F28" s="3">
        <v>5000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f t="shared" si="4"/>
        <v>5000</v>
      </c>
      <c r="O28" s="3">
        <f t="shared" si="5"/>
        <v>5000</v>
      </c>
      <c r="P28" s="3">
        <v>0</v>
      </c>
      <c r="Q28" s="3">
        <v>0</v>
      </c>
      <c r="R28" s="3">
        <v>0</v>
      </c>
      <c r="S28" s="3">
        <v>0</v>
      </c>
      <c r="T28" s="3">
        <f t="shared" si="6"/>
        <v>5000</v>
      </c>
      <c r="U28" s="8">
        <v>0</v>
      </c>
    </row>
    <row r="29" spans="1:21" ht="30" x14ac:dyDescent="0.25">
      <c r="A29" s="18">
        <f t="shared" si="1"/>
        <v>15</v>
      </c>
      <c r="B29" s="12">
        <v>189</v>
      </c>
      <c r="C29" s="13" t="s">
        <v>65</v>
      </c>
      <c r="D29" s="12" t="s">
        <v>66</v>
      </c>
      <c r="E29" s="12" t="s">
        <v>32</v>
      </c>
      <c r="F29" s="14">
        <v>7500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3">
        <f t="shared" si="4"/>
        <v>7500</v>
      </c>
      <c r="O29" s="3">
        <f t="shared" si="5"/>
        <v>7500</v>
      </c>
      <c r="P29" s="14">
        <v>0</v>
      </c>
      <c r="Q29" s="14">
        <v>0</v>
      </c>
      <c r="R29" s="14">
        <v>0</v>
      </c>
      <c r="S29" s="14">
        <v>0</v>
      </c>
      <c r="T29" s="3">
        <f t="shared" si="6"/>
        <v>7500</v>
      </c>
      <c r="U29" s="8">
        <v>0</v>
      </c>
    </row>
    <row r="30" spans="1:21" ht="30" x14ac:dyDescent="0.25">
      <c r="A30" s="18">
        <f t="shared" si="1"/>
        <v>16</v>
      </c>
      <c r="B30" s="2">
        <v>29</v>
      </c>
      <c r="C30" s="6" t="s">
        <v>52</v>
      </c>
      <c r="D30" s="2" t="s">
        <v>22</v>
      </c>
      <c r="E30" s="2" t="s">
        <v>32</v>
      </c>
      <c r="F30" s="3">
        <v>8000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f t="shared" si="4"/>
        <v>8000</v>
      </c>
      <c r="O30" s="3">
        <f t="shared" si="5"/>
        <v>8000</v>
      </c>
      <c r="P30" s="3">
        <v>0</v>
      </c>
      <c r="Q30" s="3">
        <v>0</v>
      </c>
      <c r="R30" s="3">
        <v>0</v>
      </c>
      <c r="S30" s="3">
        <v>0</v>
      </c>
      <c r="T30" s="3">
        <f t="shared" si="6"/>
        <v>8000</v>
      </c>
      <c r="U30" s="8">
        <v>0</v>
      </c>
    </row>
    <row r="31" spans="1:21" ht="30" x14ac:dyDescent="0.25">
      <c r="A31" s="18">
        <f t="shared" si="1"/>
        <v>17</v>
      </c>
      <c r="B31" s="2">
        <v>29</v>
      </c>
      <c r="C31" s="6" t="s">
        <v>55</v>
      </c>
      <c r="D31" s="2" t="s">
        <v>56</v>
      </c>
      <c r="E31" s="2" t="s">
        <v>32</v>
      </c>
      <c r="F31" s="3">
        <v>5500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f t="shared" si="4"/>
        <v>5500</v>
      </c>
      <c r="O31" s="3">
        <f t="shared" si="5"/>
        <v>5500</v>
      </c>
      <c r="P31" s="3">
        <v>0</v>
      </c>
      <c r="Q31" s="3">
        <v>0</v>
      </c>
      <c r="R31" s="3">
        <v>0</v>
      </c>
      <c r="S31" s="3">
        <v>0</v>
      </c>
      <c r="T31" s="3">
        <f t="shared" si="6"/>
        <v>5500</v>
      </c>
      <c r="U31" s="8">
        <v>0</v>
      </c>
    </row>
    <row r="32" spans="1:21" ht="30" x14ac:dyDescent="0.25">
      <c r="A32" s="18">
        <f t="shared" si="1"/>
        <v>18</v>
      </c>
      <c r="B32" s="2">
        <v>189</v>
      </c>
      <c r="C32" s="6" t="s">
        <v>39</v>
      </c>
      <c r="D32" s="2" t="s">
        <v>28</v>
      </c>
      <c r="E32" s="2" t="s">
        <v>32</v>
      </c>
      <c r="F32" s="3">
        <v>6000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si="4"/>
        <v>6000</v>
      </c>
      <c r="O32" s="3">
        <f t="shared" si="5"/>
        <v>6000</v>
      </c>
      <c r="P32" s="3">
        <f>N32/1.12*5/100</f>
        <v>267.85714285714283</v>
      </c>
      <c r="Q32" s="3">
        <v>0</v>
      </c>
      <c r="R32" s="3">
        <v>0</v>
      </c>
      <c r="S32" s="3">
        <v>0</v>
      </c>
      <c r="T32" s="3">
        <f t="shared" si="6"/>
        <v>5732.1428571428569</v>
      </c>
      <c r="U32" s="5">
        <v>0</v>
      </c>
    </row>
    <row r="33" spans="1:21" ht="30" x14ac:dyDescent="0.25">
      <c r="A33" s="18">
        <f t="shared" si="1"/>
        <v>19</v>
      </c>
      <c r="B33" s="2">
        <v>29</v>
      </c>
      <c r="C33" s="2" t="s">
        <v>73</v>
      </c>
      <c r="D33" s="2" t="s">
        <v>54</v>
      </c>
      <c r="E33" s="2" t="s">
        <v>32</v>
      </c>
      <c r="F33" s="3">
        <v>2800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4"/>
        <v>2800</v>
      </c>
      <c r="O33" s="3">
        <f t="shared" si="5"/>
        <v>2800</v>
      </c>
      <c r="P33" s="3">
        <v>0</v>
      </c>
      <c r="Q33" s="3">
        <v>0</v>
      </c>
      <c r="R33" s="3">
        <v>0</v>
      </c>
      <c r="S33" s="3">
        <v>0</v>
      </c>
      <c r="T33" s="3">
        <f t="shared" si="6"/>
        <v>2800</v>
      </c>
      <c r="U33" s="5">
        <v>0</v>
      </c>
    </row>
    <row r="34" spans="1:21" ht="30" x14ac:dyDescent="0.25">
      <c r="A34" s="18">
        <f t="shared" si="1"/>
        <v>20</v>
      </c>
      <c r="B34" s="2">
        <v>189</v>
      </c>
      <c r="C34" s="2" t="s">
        <v>57</v>
      </c>
      <c r="D34" s="2" t="s">
        <v>58</v>
      </c>
      <c r="E34" s="2" t="s">
        <v>32</v>
      </c>
      <c r="F34" s="3">
        <v>3500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4"/>
        <v>3500</v>
      </c>
      <c r="O34" s="3">
        <f t="shared" si="5"/>
        <v>3500</v>
      </c>
      <c r="P34" s="3">
        <v>0</v>
      </c>
      <c r="Q34" s="3">
        <v>0</v>
      </c>
      <c r="R34" s="3">
        <v>0</v>
      </c>
      <c r="S34" s="3">
        <v>0</v>
      </c>
      <c r="T34" s="3">
        <f t="shared" si="6"/>
        <v>3500</v>
      </c>
      <c r="U34" s="5">
        <v>0</v>
      </c>
    </row>
    <row r="35" spans="1:21" ht="30" x14ac:dyDescent="0.25">
      <c r="A35" s="18">
        <f t="shared" si="1"/>
        <v>21</v>
      </c>
      <c r="B35" s="2" t="s">
        <v>42</v>
      </c>
      <c r="C35" s="6" t="s">
        <v>61</v>
      </c>
      <c r="D35" s="2" t="s">
        <v>62</v>
      </c>
      <c r="E35" s="2" t="s">
        <v>32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f t="shared" ref="N35:N40" si="7">F35+G35+H35+I35+J35+K35+M35</f>
        <v>0</v>
      </c>
      <c r="O35" s="3">
        <f t="shared" ref="O35:U36" si="8">L35</f>
        <v>0</v>
      </c>
      <c r="P35" s="3">
        <f t="shared" si="8"/>
        <v>0</v>
      </c>
      <c r="Q35" s="3">
        <f t="shared" si="8"/>
        <v>0</v>
      </c>
      <c r="R35" s="3">
        <f t="shared" si="8"/>
        <v>0</v>
      </c>
      <c r="S35" s="3">
        <f t="shared" si="8"/>
        <v>0</v>
      </c>
      <c r="T35" s="3">
        <f t="shared" si="8"/>
        <v>0</v>
      </c>
      <c r="U35" s="3">
        <f t="shared" si="8"/>
        <v>0</v>
      </c>
    </row>
    <row r="36" spans="1:21" ht="30" x14ac:dyDescent="0.25">
      <c r="A36" s="18">
        <f t="shared" si="1"/>
        <v>22</v>
      </c>
      <c r="B36" s="2" t="s">
        <v>42</v>
      </c>
      <c r="C36" s="6" t="s">
        <v>59</v>
      </c>
      <c r="D36" s="2" t="s">
        <v>51</v>
      </c>
      <c r="E36" s="2" t="s">
        <v>32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f t="shared" si="7"/>
        <v>0</v>
      </c>
      <c r="O36" s="3">
        <f t="shared" si="8"/>
        <v>0</v>
      </c>
      <c r="P36" s="3">
        <f t="shared" si="8"/>
        <v>0</v>
      </c>
      <c r="Q36" s="3">
        <f t="shared" si="8"/>
        <v>0</v>
      </c>
      <c r="R36" s="3">
        <f t="shared" si="8"/>
        <v>0</v>
      </c>
      <c r="S36" s="3">
        <f t="shared" si="8"/>
        <v>0</v>
      </c>
      <c r="T36" s="3">
        <f t="shared" si="8"/>
        <v>0</v>
      </c>
      <c r="U36" s="3">
        <f t="shared" si="8"/>
        <v>0</v>
      </c>
    </row>
    <row r="37" spans="1:21" ht="30" x14ac:dyDescent="0.25">
      <c r="A37" s="18">
        <f t="shared" si="1"/>
        <v>23</v>
      </c>
      <c r="B37" s="2" t="s">
        <v>42</v>
      </c>
      <c r="C37" s="2" t="s">
        <v>48</v>
      </c>
      <c r="D37" s="2" t="s">
        <v>47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f t="shared" si="7"/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</row>
    <row r="38" spans="1:21" ht="30" x14ac:dyDescent="0.25">
      <c r="A38" s="18">
        <f t="shared" si="1"/>
        <v>24</v>
      </c>
      <c r="B38" s="2" t="s">
        <v>42</v>
      </c>
      <c r="C38" s="6" t="s">
        <v>60</v>
      </c>
      <c r="D38" s="2" t="s">
        <v>43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f t="shared" si="7"/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</row>
    <row r="39" spans="1:21" ht="30" x14ac:dyDescent="0.25">
      <c r="A39" s="18">
        <f t="shared" si="1"/>
        <v>25</v>
      </c>
      <c r="B39" s="2" t="s">
        <v>42</v>
      </c>
      <c r="C39" s="6" t="s">
        <v>46</v>
      </c>
      <c r="D39" s="2" t="s">
        <v>44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f t="shared" si="7"/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</row>
    <row r="40" spans="1:21" ht="30.75" thickBot="1" x14ac:dyDescent="0.3">
      <c r="A40" s="18">
        <f t="shared" si="1"/>
        <v>26</v>
      </c>
      <c r="B40" s="15" t="s">
        <v>45</v>
      </c>
      <c r="C40" s="16" t="s">
        <v>46</v>
      </c>
      <c r="D40" s="15" t="s">
        <v>44</v>
      </c>
      <c r="E40" s="15" t="s">
        <v>32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f t="shared" si="7"/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</row>
  </sheetData>
  <mergeCells count="22"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  <mergeCell ref="A9:U9"/>
    <mergeCell ref="A3:U4"/>
    <mergeCell ref="A5:U5"/>
    <mergeCell ref="A6:U6"/>
    <mergeCell ref="A7:U7"/>
    <mergeCell ref="A8:U8"/>
  </mergeCells>
  <pageMargins left="0.31496062992125984" right="0.31496062992125984" top="0.74803149606299213" bottom="0.74803149606299213" header="0.31496062992125984" footer="0.31496062992125984"/>
  <pageSetup paperSize="9" scale="38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29331-DA80-41EC-8795-4E4C1D0AC30D}">
  <dimension ref="A1:Z43"/>
  <sheetViews>
    <sheetView view="pageBreakPreview" zoomScale="60" zoomScaleNormal="68" workbookViewId="0">
      <selection activeCell="W33" sqref="W33"/>
    </sheetView>
  </sheetViews>
  <sheetFormatPr baseColWidth="10" defaultRowHeight="15" x14ac:dyDescent="0.25"/>
  <cols>
    <col min="3" max="3" width="40.5703125" bestFit="1" customWidth="1"/>
    <col min="4" max="4" width="26.42578125" customWidth="1"/>
    <col min="5" max="5" width="30.85546875" customWidth="1"/>
    <col min="6" max="6" width="22.28515625" bestFit="1" customWidth="1"/>
    <col min="11" max="11" width="16" customWidth="1"/>
    <col min="14" max="15" width="14" customWidth="1"/>
    <col min="16" max="16" width="18.85546875" customWidth="1"/>
    <col min="17" max="17" width="18.5703125" customWidth="1"/>
    <col min="18" max="18" width="20" customWidth="1"/>
    <col min="19" max="19" width="21.85546875" customWidth="1"/>
    <col min="20" max="20" width="15.42578125" customWidth="1"/>
    <col min="21" max="21" width="14.2851562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6" ht="15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6" ht="15.75" x14ac:dyDescent="0.25">
      <c r="A5" s="29" t="s">
        <v>32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6" ht="15.75" x14ac:dyDescent="0.25">
      <c r="A6" s="29" t="s">
        <v>29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6" ht="15.75" x14ac:dyDescent="0.25">
      <c r="A7" s="29" t="s">
        <v>33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6" ht="15.75" x14ac:dyDescent="0.25">
      <c r="A8" s="27" t="s">
        <v>77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6" ht="15.75" x14ac:dyDescent="0.25">
      <c r="A9" s="27" t="s">
        <v>78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6" ht="15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6" ht="15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6" ht="15.75" customHeight="1" thickBot="1" x14ac:dyDescent="0.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6" ht="42" customHeight="1" thickBot="1" x14ac:dyDescent="0.3">
      <c r="A13" s="30" t="s">
        <v>0</v>
      </c>
      <c r="B13" s="33" t="s">
        <v>1</v>
      </c>
      <c r="C13" s="20" t="s">
        <v>2</v>
      </c>
      <c r="D13" s="35" t="s">
        <v>3</v>
      </c>
      <c r="E13" s="37" t="s">
        <v>4</v>
      </c>
      <c r="F13" s="35" t="s">
        <v>5</v>
      </c>
      <c r="G13" s="30" t="s">
        <v>6</v>
      </c>
      <c r="H13" s="30" t="s">
        <v>7</v>
      </c>
      <c r="I13" s="33" t="s">
        <v>8</v>
      </c>
      <c r="J13" s="30" t="s">
        <v>9</v>
      </c>
      <c r="K13" s="39" t="s">
        <v>10</v>
      </c>
      <c r="L13" s="40"/>
      <c r="M13" s="41"/>
      <c r="N13" s="30" t="s">
        <v>12</v>
      </c>
      <c r="O13" s="30" t="s">
        <v>13</v>
      </c>
      <c r="P13" s="39" t="s">
        <v>14</v>
      </c>
      <c r="Q13" s="40"/>
      <c r="R13" s="40"/>
      <c r="S13" s="41"/>
      <c r="T13" s="30" t="s">
        <v>15</v>
      </c>
      <c r="U13" s="30" t="s">
        <v>16</v>
      </c>
    </row>
    <row r="14" spans="1:26" ht="129.75" customHeight="1" thickBot="1" x14ac:dyDescent="0.3">
      <c r="A14" s="31"/>
      <c r="B14" s="34"/>
      <c r="C14" s="21" t="s">
        <v>35</v>
      </c>
      <c r="D14" s="36"/>
      <c r="E14" s="38"/>
      <c r="F14" s="36"/>
      <c r="G14" s="31"/>
      <c r="H14" s="31"/>
      <c r="I14" s="34"/>
      <c r="J14" s="31"/>
      <c r="K14" s="19" t="s">
        <v>34</v>
      </c>
      <c r="L14" s="19" t="s">
        <v>31</v>
      </c>
      <c r="M14" s="22" t="s">
        <v>11</v>
      </c>
      <c r="N14" s="31"/>
      <c r="O14" s="31"/>
      <c r="P14" s="23" t="s">
        <v>24</v>
      </c>
      <c r="Q14" s="23" t="s">
        <v>25</v>
      </c>
      <c r="R14" s="23" t="s">
        <v>26</v>
      </c>
      <c r="S14" s="24" t="s">
        <v>30</v>
      </c>
      <c r="T14" s="42"/>
      <c r="U14" s="31"/>
    </row>
    <row r="15" spans="1:26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8000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8675</v>
      </c>
      <c r="P15" s="10">
        <v>227.76</v>
      </c>
      <c r="Q15" s="10">
        <v>386.4</v>
      </c>
      <c r="R15" s="10">
        <v>107.52</v>
      </c>
      <c r="S15" s="10">
        <v>0</v>
      </c>
      <c r="T15" s="3">
        <f t="shared" ref="T15:T43" si="0">O15-P15-Q15-R15</f>
        <v>7953.32</v>
      </c>
      <c r="U15" s="11">
        <v>0</v>
      </c>
    </row>
    <row r="16" spans="1:26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6500</v>
      </c>
      <c r="G16" s="3">
        <v>35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F16+J16+G16</f>
        <v>6785</v>
      </c>
      <c r="P16" s="3">
        <v>136.88999999999999</v>
      </c>
      <c r="Q16" s="3">
        <v>313.95</v>
      </c>
      <c r="R16" s="3">
        <v>87.36</v>
      </c>
      <c r="S16" s="3">
        <v>0</v>
      </c>
      <c r="T16" s="3">
        <f t="shared" si="0"/>
        <v>6246.8</v>
      </c>
      <c r="U16" s="5">
        <v>0</v>
      </c>
      <c r="Z16" t="s">
        <v>49</v>
      </c>
    </row>
    <row r="17" spans="1:21" ht="30" x14ac:dyDescent="0.25">
      <c r="A17" s="18">
        <f t="shared" ref="A17:A43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22000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3" si="2">F17+G17+H17+I17+J17+K17+M17+N17</f>
        <v>22300</v>
      </c>
      <c r="P17" s="4">
        <v>885.62</v>
      </c>
      <c r="Q17" s="3">
        <v>1062.5999999999999</v>
      </c>
      <c r="R17" s="3">
        <v>295.68</v>
      </c>
      <c r="S17" s="3">
        <v>0</v>
      </c>
      <c r="T17" s="3">
        <f t="shared" si="0"/>
        <v>20056.100000000002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4500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4750</v>
      </c>
      <c r="P18" s="4">
        <v>37.880000000000003</v>
      </c>
      <c r="Q18" s="3">
        <f>217.35+3000</f>
        <v>3217.35</v>
      </c>
      <c r="R18" s="3">
        <v>0</v>
      </c>
      <c r="S18" s="3">
        <v>0</v>
      </c>
      <c r="T18" s="3">
        <f t="shared" si="0"/>
        <v>1494.77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4500</v>
      </c>
      <c r="G19" s="3">
        <v>35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4785</v>
      </c>
      <c r="P19" s="4">
        <v>39.630000000000003</v>
      </c>
      <c r="Q19" s="3">
        <v>217.35</v>
      </c>
      <c r="R19" s="3">
        <v>0</v>
      </c>
      <c r="S19" s="3">
        <v>0</v>
      </c>
      <c r="T19" s="3">
        <f t="shared" si="0"/>
        <v>4528.0199999999995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74</v>
      </c>
      <c r="D20" s="2" t="s">
        <v>41</v>
      </c>
      <c r="E20" s="2" t="s">
        <v>32</v>
      </c>
      <c r="F20" s="3">
        <v>4500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4750</v>
      </c>
      <c r="P20" s="4">
        <v>37.880000000000003</v>
      </c>
      <c r="Q20" s="3">
        <v>217.35</v>
      </c>
      <c r="R20" s="3">
        <v>0</v>
      </c>
      <c r="S20" s="3">
        <v>0</v>
      </c>
      <c r="T20" s="3">
        <f t="shared" si="0"/>
        <v>4494.7699999999995</v>
      </c>
      <c r="U20" s="5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75</v>
      </c>
      <c r="D21" s="2" t="s">
        <v>76</v>
      </c>
      <c r="E21" s="2" t="s">
        <v>32</v>
      </c>
      <c r="F21" s="3">
        <v>10500</v>
      </c>
      <c r="G21" s="3">
        <v>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10750</v>
      </c>
      <c r="P21" s="4">
        <v>327.56</v>
      </c>
      <c r="Q21" s="3">
        <v>507.15</v>
      </c>
      <c r="R21" s="3">
        <v>0</v>
      </c>
      <c r="S21" s="3">
        <v>0</v>
      </c>
      <c r="T21" s="3">
        <f t="shared" si="0"/>
        <v>9915.2900000000009</v>
      </c>
      <c r="U21" s="5">
        <v>0</v>
      </c>
    </row>
    <row r="22" spans="1:21" ht="30" x14ac:dyDescent="0.25">
      <c r="A22" s="18">
        <f t="shared" si="1"/>
        <v>8</v>
      </c>
      <c r="B22" s="2">
        <v>29</v>
      </c>
      <c r="C22" s="2" t="s">
        <v>53</v>
      </c>
      <c r="D22" s="2" t="s">
        <v>72</v>
      </c>
      <c r="E22" s="2" t="s">
        <v>32</v>
      </c>
      <c r="F22" s="3">
        <v>4000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4000</v>
      </c>
      <c r="P22" s="3">
        <v>0</v>
      </c>
      <c r="Q22" s="3">
        <v>0</v>
      </c>
      <c r="R22" s="3">
        <v>0</v>
      </c>
      <c r="S22" s="3">
        <v>0</v>
      </c>
      <c r="T22" s="3">
        <f t="shared" si="0"/>
        <v>4000</v>
      </c>
      <c r="U22" s="8">
        <v>0</v>
      </c>
    </row>
    <row r="23" spans="1:21" ht="30" x14ac:dyDescent="0.25">
      <c r="A23" s="18">
        <f t="shared" si="1"/>
        <v>9</v>
      </c>
      <c r="B23" s="2">
        <v>11</v>
      </c>
      <c r="C23" s="2" t="s">
        <v>18</v>
      </c>
      <c r="D23" s="2" t="s">
        <v>23</v>
      </c>
      <c r="E23" s="2" t="s">
        <v>32</v>
      </c>
      <c r="F23" s="3">
        <v>7000</v>
      </c>
      <c r="G23" s="3">
        <v>50</v>
      </c>
      <c r="H23" s="3">
        <v>0</v>
      </c>
      <c r="I23" s="3">
        <v>0</v>
      </c>
      <c r="J23" s="3">
        <v>250</v>
      </c>
      <c r="K23" s="3">
        <v>0</v>
      </c>
      <c r="L23" s="3">
        <v>0</v>
      </c>
      <c r="M23" s="3">
        <v>0</v>
      </c>
      <c r="N23" s="3">
        <v>0</v>
      </c>
      <c r="O23" s="3">
        <f t="shared" si="2"/>
        <v>7300</v>
      </c>
      <c r="P23" s="3">
        <v>186.43</v>
      </c>
      <c r="Q23" s="3">
        <v>338.1</v>
      </c>
      <c r="R23" s="3">
        <v>94.08</v>
      </c>
      <c r="S23" s="3">
        <v>0</v>
      </c>
      <c r="T23" s="3">
        <f t="shared" si="0"/>
        <v>6681.3899999999994</v>
      </c>
      <c r="U23" s="5">
        <v>0</v>
      </c>
    </row>
    <row r="24" spans="1:21" ht="30" x14ac:dyDescent="0.25">
      <c r="A24" s="18">
        <f t="shared" si="1"/>
        <v>10</v>
      </c>
      <c r="B24" s="2">
        <v>189</v>
      </c>
      <c r="C24" s="2" t="s">
        <v>63</v>
      </c>
      <c r="D24" s="2" t="s">
        <v>22</v>
      </c>
      <c r="E24" s="2" t="s">
        <v>32</v>
      </c>
      <c r="F24" s="3">
        <v>21545.47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21545.47</v>
      </c>
      <c r="O24" s="3">
        <f>N24</f>
        <v>21545.47</v>
      </c>
      <c r="P24" s="3">
        <v>0</v>
      </c>
      <c r="Q24" s="3">
        <v>0</v>
      </c>
      <c r="R24" s="3">
        <v>0</v>
      </c>
      <c r="S24" s="3">
        <v>0</v>
      </c>
      <c r="T24" s="3">
        <f>O24-P24-Q24-R24</f>
        <v>21545.47</v>
      </c>
      <c r="U24" s="5">
        <v>0</v>
      </c>
    </row>
    <row r="25" spans="1:21" ht="30" x14ac:dyDescent="0.25">
      <c r="A25" s="18">
        <f t="shared" si="1"/>
        <v>11</v>
      </c>
      <c r="B25" s="2">
        <v>29</v>
      </c>
      <c r="C25" s="2" t="s">
        <v>83</v>
      </c>
      <c r="D25" s="2" t="s">
        <v>22</v>
      </c>
      <c r="E25" s="2" t="s">
        <v>32</v>
      </c>
      <c r="F25" s="3">
        <v>1750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ref="N25:N37" si="3">F25</f>
        <v>1750</v>
      </c>
      <c r="O25" s="3">
        <f t="shared" ref="O25:O37" si="4">N25</f>
        <v>1750</v>
      </c>
      <c r="P25" s="3">
        <v>0</v>
      </c>
      <c r="Q25" s="3">
        <v>0</v>
      </c>
      <c r="R25" s="3">
        <v>0</v>
      </c>
      <c r="S25" s="3">
        <v>0</v>
      </c>
      <c r="T25" s="3">
        <f t="shared" ref="T25:T37" si="5">O25-P25-Q25-R25</f>
        <v>1750</v>
      </c>
      <c r="U25" s="5">
        <v>0</v>
      </c>
    </row>
    <row r="26" spans="1:21" ht="30" x14ac:dyDescent="0.25">
      <c r="A26" s="18">
        <f t="shared" si="1"/>
        <v>12</v>
      </c>
      <c r="B26" s="2">
        <v>29</v>
      </c>
      <c r="C26" s="2" t="s">
        <v>50</v>
      </c>
      <c r="D26" s="2" t="s">
        <v>22</v>
      </c>
      <c r="E26" s="2" t="s">
        <v>32</v>
      </c>
      <c r="F26" s="3">
        <v>5000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f t="shared" si="3"/>
        <v>5000</v>
      </c>
      <c r="O26" s="3">
        <f t="shared" si="4"/>
        <v>5000</v>
      </c>
      <c r="P26" s="3">
        <v>0</v>
      </c>
      <c r="Q26" s="3">
        <v>0</v>
      </c>
      <c r="R26" s="3">
        <v>0</v>
      </c>
      <c r="S26" s="3">
        <v>0</v>
      </c>
      <c r="T26" s="3">
        <f t="shared" si="5"/>
        <v>5000</v>
      </c>
      <c r="U26" s="5">
        <v>0</v>
      </c>
    </row>
    <row r="27" spans="1:21" ht="30" x14ac:dyDescent="0.25">
      <c r="A27" s="18">
        <f t="shared" si="1"/>
        <v>13</v>
      </c>
      <c r="B27" s="2">
        <v>29</v>
      </c>
      <c r="C27" s="2" t="s">
        <v>79</v>
      </c>
      <c r="D27" s="2" t="s">
        <v>80</v>
      </c>
      <c r="E27" s="2" t="s">
        <v>32</v>
      </c>
      <c r="F27" s="3">
        <v>4500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 t="shared" si="3"/>
        <v>4500</v>
      </c>
      <c r="O27" s="3">
        <f t="shared" si="4"/>
        <v>4500</v>
      </c>
      <c r="P27" s="3">
        <v>0</v>
      </c>
      <c r="Q27" s="3">
        <v>0</v>
      </c>
      <c r="R27" s="3">
        <v>0</v>
      </c>
      <c r="S27" s="3">
        <v>0</v>
      </c>
      <c r="T27" s="3">
        <f t="shared" si="5"/>
        <v>4500</v>
      </c>
      <c r="U27" s="5">
        <v>0</v>
      </c>
    </row>
    <row r="28" spans="1:21" ht="30" x14ac:dyDescent="0.25">
      <c r="A28" s="18">
        <f t="shared" si="1"/>
        <v>14</v>
      </c>
      <c r="B28" s="12">
        <v>29</v>
      </c>
      <c r="C28" s="13" t="s">
        <v>68</v>
      </c>
      <c r="D28" s="12" t="s">
        <v>69</v>
      </c>
      <c r="E28" s="12" t="s">
        <v>32</v>
      </c>
      <c r="F28" s="14">
        <v>8000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3">
        <f t="shared" si="3"/>
        <v>8000</v>
      </c>
      <c r="O28" s="3">
        <f t="shared" si="4"/>
        <v>8000</v>
      </c>
      <c r="P28" s="14">
        <v>0</v>
      </c>
      <c r="Q28" s="14">
        <v>0</v>
      </c>
      <c r="R28" s="14">
        <v>0</v>
      </c>
      <c r="S28" s="14">
        <v>0</v>
      </c>
      <c r="T28" s="3">
        <f t="shared" si="5"/>
        <v>8000</v>
      </c>
      <c r="U28" s="8">
        <v>0</v>
      </c>
    </row>
    <row r="29" spans="1:21" ht="30" x14ac:dyDescent="0.25">
      <c r="A29" s="18">
        <f t="shared" si="1"/>
        <v>15</v>
      </c>
      <c r="B29" s="2">
        <v>29</v>
      </c>
      <c r="C29" s="2" t="s">
        <v>67</v>
      </c>
      <c r="D29" s="2" t="s">
        <v>22</v>
      </c>
      <c r="E29" s="2" t="s">
        <v>32</v>
      </c>
      <c r="F29" s="3">
        <v>18000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f t="shared" si="3"/>
        <v>18000</v>
      </c>
      <c r="O29" s="3">
        <f t="shared" si="4"/>
        <v>18000</v>
      </c>
      <c r="P29" s="3">
        <v>0</v>
      </c>
      <c r="Q29" s="3">
        <v>0</v>
      </c>
      <c r="R29" s="3">
        <v>0</v>
      </c>
      <c r="S29" s="3">
        <v>0</v>
      </c>
      <c r="T29" s="3">
        <f t="shared" si="5"/>
        <v>18000</v>
      </c>
      <c r="U29" s="5">
        <v>0</v>
      </c>
    </row>
    <row r="30" spans="1:21" ht="30" x14ac:dyDescent="0.25">
      <c r="A30" s="18">
        <f t="shared" si="1"/>
        <v>16</v>
      </c>
      <c r="B30" s="2">
        <v>29</v>
      </c>
      <c r="C30" s="6" t="s">
        <v>27</v>
      </c>
      <c r="D30" s="2" t="s">
        <v>22</v>
      </c>
      <c r="E30" s="2" t="s">
        <v>32</v>
      </c>
      <c r="F30" s="3">
        <v>5000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f t="shared" si="3"/>
        <v>5000</v>
      </c>
      <c r="O30" s="3">
        <f t="shared" si="4"/>
        <v>5000</v>
      </c>
      <c r="P30" s="3">
        <v>0</v>
      </c>
      <c r="Q30" s="3">
        <v>0</v>
      </c>
      <c r="R30" s="3">
        <v>0</v>
      </c>
      <c r="S30" s="3">
        <v>0</v>
      </c>
      <c r="T30" s="3">
        <f t="shared" si="5"/>
        <v>5000</v>
      </c>
      <c r="U30" s="8">
        <v>9385</v>
      </c>
    </row>
    <row r="31" spans="1:21" ht="30" x14ac:dyDescent="0.25">
      <c r="A31" s="18">
        <f t="shared" si="1"/>
        <v>17</v>
      </c>
      <c r="B31" s="12">
        <v>189</v>
      </c>
      <c r="C31" s="13" t="s">
        <v>65</v>
      </c>
      <c r="D31" s="12" t="s">
        <v>66</v>
      </c>
      <c r="E31" s="12" t="s">
        <v>32</v>
      </c>
      <c r="F31" s="14">
        <v>7500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3">
        <f t="shared" si="3"/>
        <v>7500</v>
      </c>
      <c r="O31" s="3">
        <f t="shared" si="4"/>
        <v>7500</v>
      </c>
      <c r="P31" s="14">
        <v>0</v>
      </c>
      <c r="Q31" s="14">
        <v>0</v>
      </c>
      <c r="R31" s="14">
        <v>0</v>
      </c>
      <c r="S31" s="14">
        <v>0</v>
      </c>
      <c r="T31" s="3">
        <f t="shared" si="5"/>
        <v>7500</v>
      </c>
      <c r="U31" s="8">
        <v>0</v>
      </c>
    </row>
    <row r="32" spans="1:21" ht="30" x14ac:dyDescent="0.25">
      <c r="A32" s="18">
        <f t="shared" si="1"/>
        <v>18</v>
      </c>
      <c r="B32" s="2">
        <v>29</v>
      </c>
      <c r="C32" s="6" t="s">
        <v>52</v>
      </c>
      <c r="D32" s="2" t="s">
        <v>22</v>
      </c>
      <c r="E32" s="2" t="s">
        <v>32</v>
      </c>
      <c r="F32" s="3">
        <v>8000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si="3"/>
        <v>8000</v>
      </c>
      <c r="O32" s="3">
        <f t="shared" si="4"/>
        <v>8000</v>
      </c>
      <c r="P32" s="3">
        <v>0</v>
      </c>
      <c r="Q32" s="3">
        <v>0</v>
      </c>
      <c r="R32" s="3">
        <v>0</v>
      </c>
      <c r="S32" s="3">
        <v>0</v>
      </c>
      <c r="T32" s="3">
        <f t="shared" si="5"/>
        <v>8000</v>
      </c>
      <c r="U32" s="8">
        <v>0</v>
      </c>
    </row>
    <row r="33" spans="1:21" ht="30" x14ac:dyDescent="0.25">
      <c r="A33" s="18">
        <f t="shared" si="1"/>
        <v>19</v>
      </c>
      <c r="B33" s="2">
        <v>29</v>
      </c>
      <c r="C33" s="6" t="s">
        <v>55</v>
      </c>
      <c r="D33" s="2" t="s">
        <v>56</v>
      </c>
      <c r="E33" s="2" t="s">
        <v>32</v>
      </c>
      <c r="F33" s="3">
        <v>5500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3"/>
        <v>5500</v>
      </c>
      <c r="O33" s="3">
        <f t="shared" si="4"/>
        <v>5500</v>
      </c>
      <c r="P33" s="3">
        <v>0</v>
      </c>
      <c r="Q33" s="3">
        <v>0</v>
      </c>
      <c r="R33" s="3">
        <v>0</v>
      </c>
      <c r="S33" s="3">
        <v>0</v>
      </c>
      <c r="T33" s="3">
        <f t="shared" si="5"/>
        <v>5500</v>
      </c>
      <c r="U33" s="8">
        <v>0</v>
      </c>
    </row>
    <row r="34" spans="1:21" ht="30" x14ac:dyDescent="0.25">
      <c r="A34" s="18">
        <f t="shared" si="1"/>
        <v>20</v>
      </c>
      <c r="B34" s="2">
        <v>189</v>
      </c>
      <c r="C34" s="6" t="s">
        <v>39</v>
      </c>
      <c r="D34" s="2" t="s">
        <v>28</v>
      </c>
      <c r="E34" s="2" t="s">
        <v>32</v>
      </c>
      <c r="F34" s="3">
        <v>6000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3"/>
        <v>6000</v>
      </c>
      <c r="O34" s="3">
        <f t="shared" si="4"/>
        <v>6000</v>
      </c>
      <c r="P34" s="3">
        <f>N34/1.12*5/100</f>
        <v>267.85714285714283</v>
      </c>
      <c r="Q34" s="3">
        <v>0</v>
      </c>
      <c r="R34" s="3">
        <v>0</v>
      </c>
      <c r="S34" s="3">
        <v>0</v>
      </c>
      <c r="T34" s="3">
        <f t="shared" si="5"/>
        <v>5732.1428571428569</v>
      </c>
      <c r="U34" s="5">
        <v>0</v>
      </c>
    </row>
    <row r="35" spans="1:21" ht="30" x14ac:dyDescent="0.25">
      <c r="A35" s="18">
        <f t="shared" si="1"/>
        <v>21</v>
      </c>
      <c r="B35" s="2">
        <v>29</v>
      </c>
      <c r="C35" s="2" t="s">
        <v>73</v>
      </c>
      <c r="D35" s="2" t="s">
        <v>54</v>
      </c>
      <c r="E35" s="2" t="s">
        <v>32</v>
      </c>
      <c r="F35" s="3">
        <v>2800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f t="shared" si="3"/>
        <v>2800</v>
      </c>
      <c r="O35" s="3">
        <f t="shared" si="4"/>
        <v>2800</v>
      </c>
      <c r="P35" s="3">
        <v>0</v>
      </c>
      <c r="Q35" s="3">
        <v>0</v>
      </c>
      <c r="R35" s="3">
        <v>0</v>
      </c>
      <c r="S35" s="3">
        <v>0</v>
      </c>
      <c r="T35" s="3">
        <f t="shared" si="5"/>
        <v>2800</v>
      </c>
      <c r="U35" s="5">
        <v>0</v>
      </c>
    </row>
    <row r="36" spans="1:21" ht="30" x14ac:dyDescent="0.25">
      <c r="A36" s="18">
        <f t="shared" si="1"/>
        <v>22</v>
      </c>
      <c r="B36" s="2">
        <v>29</v>
      </c>
      <c r="C36" s="2" t="s">
        <v>81</v>
      </c>
      <c r="D36" s="2" t="s">
        <v>82</v>
      </c>
      <c r="E36" s="2" t="s">
        <v>32</v>
      </c>
      <c r="F36" s="3">
        <v>3000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f t="shared" si="3"/>
        <v>3000</v>
      </c>
      <c r="O36" s="3">
        <f t="shared" si="4"/>
        <v>3000</v>
      </c>
      <c r="P36" s="3">
        <v>0</v>
      </c>
      <c r="Q36" s="3">
        <v>0</v>
      </c>
      <c r="R36" s="3">
        <v>0</v>
      </c>
      <c r="S36" s="3">
        <v>0</v>
      </c>
      <c r="T36" s="3">
        <f t="shared" si="5"/>
        <v>3000</v>
      </c>
      <c r="U36" s="5">
        <v>0</v>
      </c>
    </row>
    <row r="37" spans="1:21" ht="30" x14ac:dyDescent="0.25">
      <c r="A37" s="18">
        <f t="shared" si="1"/>
        <v>23</v>
      </c>
      <c r="B37" s="2">
        <v>189</v>
      </c>
      <c r="C37" s="2" t="s">
        <v>57</v>
      </c>
      <c r="D37" s="2" t="s">
        <v>58</v>
      </c>
      <c r="E37" s="2" t="s">
        <v>32</v>
      </c>
      <c r="F37" s="3">
        <v>3500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f t="shared" si="3"/>
        <v>3500</v>
      </c>
      <c r="O37" s="3">
        <f t="shared" si="4"/>
        <v>3500</v>
      </c>
      <c r="P37" s="3">
        <v>0</v>
      </c>
      <c r="Q37" s="3">
        <v>0</v>
      </c>
      <c r="R37" s="3">
        <v>0</v>
      </c>
      <c r="S37" s="3">
        <v>0</v>
      </c>
      <c r="T37" s="3">
        <f t="shared" si="5"/>
        <v>3500</v>
      </c>
      <c r="U37" s="5">
        <v>0</v>
      </c>
    </row>
    <row r="38" spans="1:21" ht="30" x14ac:dyDescent="0.25">
      <c r="A38" s="18">
        <f t="shared" si="1"/>
        <v>24</v>
      </c>
      <c r="B38" s="2" t="s">
        <v>42</v>
      </c>
      <c r="C38" s="6" t="s">
        <v>61</v>
      </c>
      <c r="D38" s="2" t="s">
        <v>62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f>1800</f>
        <v>1800</v>
      </c>
      <c r="M38" s="3">
        <v>0</v>
      </c>
      <c r="N38" s="3">
        <f t="shared" ref="N38:N43" si="6">F38+G38+H38+I38+J38+K38+M38</f>
        <v>0</v>
      </c>
      <c r="O38" s="3">
        <f t="shared" ref="O38:Q42" si="7">L38</f>
        <v>1800</v>
      </c>
      <c r="P38" s="3">
        <f>O38*5/100</f>
        <v>90</v>
      </c>
      <c r="Q38" s="3">
        <f t="shared" si="7"/>
        <v>0</v>
      </c>
      <c r="R38" s="3">
        <v>0</v>
      </c>
      <c r="S38" s="3">
        <v>0</v>
      </c>
      <c r="T38" s="3">
        <f t="shared" si="0"/>
        <v>1710</v>
      </c>
      <c r="U38" s="3">
        <v>0</v>
      </c>
    </row>
    <row r="39" spans="1:21" ht="30" x14ac:dyDescent="0.25">
      <c r="A39" s="18">
        <f t="shared" si="1"/>
        <v>25</v>
      </c>
      <c r="B39" s="2" t="s">
        <v>42</v>
      </c>
      <c r="C39" s="6" t="s">
        <v>59</v>
      </c>
      <c r="D39" s="2" t="s">
        <v>51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f>1800*3</f>
        <v>5400</v>
      </c>
      <c r="M39" s="3">
        <v>0</v>
      </c>
      <c r="N39" s="3">
        <f t="shared" si="6"/>
        <v>0</v>
      </c>
      <c r="O39" s="3">
        <f t="shared" si="7"/>
        <v>5400</v>
      </c>
      <c r="P39" s="3">
        <f>O39*5/100</f>
        <v>270</v>
      </c>
      <c r="Q39" s="3">
        <f t="shared" si="7"/>
        <v>0</v>
      </c>
      <c r="R39" s="3">
        <v>0</v>
      </c>
      <c r="S39" s="3">
        <v>0</v>
      </c>
      <c r="T39" s="3">
        <f t="shared" si="0"/>
        <v>5130</v>
      </c>
      <c r="U39" s="3">
        <v>0</v>
      </c>
    </row>
    <row r="40" spans="1:21" ht="30" x14ac:dyDescent="0.25">
      <c r="A40" s="18">
        <f t="shared" si="1"/>
        <v>26</v>
      </c>
      <c r="B40" s="2" t="s">
        <v>42</v>
      </c>
      <c r="C40" s="2" t="s">
        <v>48</v>
      </c>
      <c r="D40" s="2" t="s">
        <v>47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f>1800*3</f>
        <v>5400</v>
      </c>
      <c r="M40" s="3">
        <v>0</v>
      </c>
      <c r="N40" s="3">
        <f t="shared" si="6"/>
        <v>0</v>
      </c>
      <c r="O40" s="3">
        <f t="shared" si="7"/>
        <v>5400</v>
      </c>
      <c r="P40" s="3">
        <f t="shared" ref="P40:P42" si="8">O40*5/100</f>
        <v>270</v>
      </c>
      <c r="Q40" s="3">
        <v>0</v>
      </c>
      <c r="R40" s="3">
        <v>0</v>
      </c>
      <c r="S40" s="3">
        <v>0</v>
      </c>
      <c r="T40" s="3">
        <f t="shared" si="0"/>
        <v>5130</v>
      </c>
      <c r="U40" s="3">
        <v>0</v>
      </c>
    </row>
    <row r="41" spans="1:21" ht="30" x14ac:dyDescent="0.25">
      <c r="A41" s="18">
        <f t="shared" si="1"/>
        <v>27</v>
      </c>
      <c r="B41" s="2" t="s">
        <v>42</v>
      </c>
      <c r="C41" s="6" t="s">
        <v>60</v>
      </c>
      <c r="D41" s="2" t="s">
        <v>43</v>
      </c>
      <c r="E41" s="2" t="s">
        <v>32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>1800*3</f>
        <v>5400</v>
      </c>
      <c r="M41" s="3">
        <v>0</v>
      </c>
      <c r="N41" s="3">
        <f t="shared" si="6"/>
        <v>0</v>
      </c>
      <c r="O41" s="3">
        <f t="shared" si="7"/>
        <v>5400</v>
      </c>
      <c r="P41" s="3">
        <f t="shared" si="8"/>
        <v>270</v>
      </c>
      <c r="Q41" s="3">
        <v>0</v>
      </c>
      <c r="R41" s="3">
        <v>0</v>
      </c>
      <c r="S41" s="3">
        <v>0</v>
      </c>
      <c r="T41" s="3">
        <f t="shared" si="0"/>
        <v>5130</v>
      </c>
      <c r="U41" s="3">
        <v>0</v>
      </c>
    </row>
    <row r="42" spans="1:21" ht="30" x14ac:dyDescent="0.25">
      <c r="A42" s="18">
        <f t="shared" si="1"/>
        <v>28</v>
      </c>
      <c r="B42" s="2" t="s">
        <v>42</v>
      </c>
      <c r="C42" s="6" t="s">
        <v>46</v>
      </c>
      <c r="D42" s="2" t="s">
        <v>44</v>
      </c>
      <c r="E42" s="2" t="s">
        <v>32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f>1800*3</f>
        <v>5400</v>
      </c>
      <c r="M42" s="3">
        <v>0</v>
      </c>
      <c r="N42" s="3">
        <f t="shared" si="6"/>
        <v>0</v>
      </c>
      <c r="O42" s="3">
        <f t="shared" si="7"/>
        <v>5400</v>
      </c>
      <c r="P42" s="3">
        <f t="shared" si="8"/>
        <v>270</v>
      </c>
      <c r="Q42" s="3">
        <v>0</v>
      </c>
      <c r="R42" s="3">
        <v>0</v>
      </c>
      <c r="S42" s="3">
        <v>0</v>
      </c>
      <c r="T42" s="3">
        <f t="shared" si="0"/>
        <v>5130</v>
      </c>
      <c r="U42" s="3">
        <v>0</v>
      </c>
    </row>
    <row r="43" spans="1:21" ht="30.75" thickBot="1" x14ac:dyDescent="0.3">
      <c r="A43" s="18">
        <f t="shared" si="1"/>
        <v>29</v>
      </c>
      <c r="B43" s="15" t="s">
        <v>45</v>
      </c>
      <c r="C43" s="16" t="s">
        <v>46</v>
      </c>
      <c r="D43" s="15" t="s">
        <v>44</v>
      </c>
      <c r="E43" s="15" t="s">
        <v>32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15000</v>
      </c>
      <c r="L43" s="17">
        <v>0</v>
      </c>
      <c r="M43" s="17">
        <v>0</v>
      </c>
      <c r="N43" s="17">
        <f t="shared" si="6"/>
        <v>15000</v>
      </c>
      <c r="O43" s="3">
        <v>15000</v>
      </c>
      <c r="P43" s="17">
        <v>0</v>
      </c>
      <c r="Q43" s="17">
        <v>0</v>
      </c>
      <c r="R43" s="3">
        <v>0</v>
      </c>
      <c r="S43" s="3">
        <v>0</v>
      </c>
      <c r="T43" s="3">
        <f t="shared" si="0"/>
        <v>15000</v>
      </c>
      <c r="U43" s="17">
        <v>0</v>
      </c>
    </row>
  </sheetData>
  <mergeCells count="22">
    <mergeCell ref="A9:U9"/>
    <mergeCell ref="A3:U4"/>
    <mergeCell ref="A5:U5"/>
    <mergeCell ref="A6:U6"/>
    <mergeCell ref="A7:U7"/>
    <mergeCell ref="A8:U8"/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</mergeCells>
  <pageMargins left="0.31496062992125984" right="0.31496062992125984" top="0.74803149606299213" bottom="0.74803149606299213" header="0.31496062992125984" footer="0.31496062992125984"/>
  <pageSetup paperSize="9" scale="38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196B4-9E63-4878-A980-394B443E62B4}">
  <dimension ref="A1:Z43"/>
  <sheetViews>
    <sheetView view="pageBreakPreview" topLeftCell="A16" zoomScale="60" zoomScaleNormal="60" workbookViewId="0">
      <selection activeCell="C24" sqref="C24"/>
    </sheetView>
  </sheetViews>
  <sheetFormatPr baseColWidth="10" defaultRowHeight="15" x14ac:dyDescent="0.25"/>
  <cols>
    <col min="3" max="3" width="40.5703125" bestFit="1" customWidth="1"/>
    <col min="4" max="4" width="26.42578125" customWidth="1"/>
    <col min="5" max="5" width="30.85546875" customWidth="1"/>
    <col min="6" max="6" width="22.28515625" bestFit="1" customWidth="1"/>
    <col min="11" max="11" width="16" customWidth="1"/>
    <col min="14" max="15" width="14" customWidth="1"/>
    <col min="16" max="16" width="19.28515625" customWidth="1"/>
    <col min="17" max="17" width="18.5703125" customWidth="1"/>
    <col min="18" max="18" width="20" customWidth="1"/>
    <col min="19" max="19" width="21.85546875" customWidth="1"/>
    <col min="20" max="20" width="15.42578125" customWidth="1"/>
    <col min="21" max="21" width="14.2851562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6" ht="15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6" ht="15.75" x14ac:dyDescent="0.25">
      <c r="A5" s="29" t="s">
        <v>32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6" ht="15.75" x14ac:dyDescent="0.25">
      <c r="A6" s="29" t="s">
        <v>29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6" ht="15.75" x14ac:dyDescent="0.25">
      <c r="A7" s="29" t="s">
        <v>33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6" ht="15.75" x14ac:dyDescent="0.25">
      <c r="A8" s="27" t="s">
        <v>84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6" ht="15.75" x14ac:dyDescent="0.25">
      <c r="A9" s="27" t="s">
        <v>85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6" ht="15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6" ht="15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6" ht="15.75" customHeight="1" thickBot="1" x14ac:dyDescent="0.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6" ht="40.5" customHeight="1" thickBot="1" x14ac:dyDescent="0.3">
      <c r="A13" s="30" t="s">
        <v>0</v>
      </c>
      <c r="B13" s="33" t="s">
        <v>1</v>
      </c>
      <c r="C13" s="20" t="s">
        <v>2</v>
      </c>
      <c r="D13" s="35" t="s">
        <v>3</v>
      </c>
      <c r="E13" s="37" t="s">
        <v>4</v>
      </c>
      <c r="F13" s="35" t="s">
        <v>5</v>
      </c>
      <c r="G13" s="30" t="s">
        <v>6</v>
      </c>
      <c r="H13" s="30" t="s">
        <v>7</v>
      </c>
      <c r="I13" s="33" t="s">
        <v>8</v>
      </c>
      <c r="J13" s="30" t="s">
        <v>9</v>
      </c>
      <c r="K13" s="39" t="s">
        <v>10</v>
      </c>
      <c r="L13" s="40"/>
      <c r="M13" s="41"/>
      <c r="N13" s="30" t="s">
        <v>12</v>
      </c>
      <c r="O13" s="30" t="s">
        <v>13</v>
      </c>
      <c r="P13" s="39" t="s">
        <v>14</v>
      </c>
      <c r="Q13" s="40"/>
      <c r="R13" s="40"/>
      <c r="S13" s="41"/>
      <c r="T13" s="30" t="s">
        <v>15</v>
      </c>
      <c r="U13" s="30" t="s">
        <v>16</v>
      </c>
    </row>
    <row r="14" spans="1:26" ht="129" customHeight="1" thickBot="1" x14ac:dyDescent="0.3">
      <c r="A14" s="31"/>
      <c r="B14" s="34"/>
      <c r="C14" s="21" t="s">
        <v>35</v>
      </c>
      <c r="D14" s="36"/>
      <c r="E14" s="38"/>
      <c r="F14" s="36"/>
      <c r="G14" s="31"/>
      <c r="H14" s="31"/>
      <c r="I14" s="34"/>
      <c r="J14" s="31"/>
      <c r="K14" s="19" t="s">
        <v>34</v>
      </c>
      <c r="L14" s="19" t="s">
        <v>31</v>
      </c>
      <c r="M14" s="22" t="s">
        <v>11</v>
      </c>
      <c r="N14" s="31"/>
      <c r="O14" s="31"/>
      <c r="P14" s="23" t="s">
        <v>24</v>
      </c>
      <c r="Q14" s="23" t="s">
        <v>25</v>
      </c>
      <c r="R14" s="23" t="s">
        <v>26</v>
      </c>
      <c r="S14" s="24" t="s">
        <v>30</v>
      </c>
      <c r="T14" s="42"/>
      <c r="U14" s="31"/>
    </row>
    <row r="15" spans="1:26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8000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8675</v>
      </c>
      <c r="P15" s="10">
        <v>227.76</v>
      </c>
      <c r="Q15" s="10">
        <v>386.4</v>
      </c>
      <c r="R15" s="10">
        <v>107.52</v>
      </c>
      <c r="S15" s="10">
        <v>0</v>
      </c>
      <c r="T15" s="3">
        <f t="shared" ref="T15:T43" si="0">O15-P15-Q15-R15</f>
        <v>7953.32</v>
      </c>
      <c r="U15" s="11">
        <v>0</v>
      </c>
    </row>
    <row r="16" spans="1:26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6500</v>
      </c>
      <c r="G16" s="3">
        <v>35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F16+J16+G16</f>
        <v>6785</v>
      </c>
      <c r="P16" s="3">
        <v>136.88999999999999</v>
      </c>
      <c r="Q16" s="3">
        <v>313.95</v>
      </c>
      <c r="R16" s="3">
        <v>87.36</v>
      </c>
      <c r="S16" s="3">
        <v>0</v>
      </c>
      <c r="T16" s="3">
        <f t="shared" si="0"/>
        <v>6246.8</v>
      </c>
      <c r="U16" s="5">
        <v>0</v>
      </c>
      <c r="Z16" t="s">
        <v>49</v>
      </c>
    </row>
    <row r="17" spans="1:21" ht="30" x14ac:dyDescent="0.25">
      <c r="A17" s="18">
        <f t="shared" ref="A17:A43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22000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3" si="2">F17+G17+H17+I17+J17+K17+M17+N17</f>
        <v>22300</v>
      </c>
      <c r="P17" s="4">
        <v>885.62</v>
      </c>
      <c r="Q17" s="3">
        <v>1062.5999999999999</v>
      </c>
      <c r="R17" s="3">
        <v>295.68</v>
      </c>
      <c r="S17" s="3">
        <v>0</v>
      </c>
      <c r="T17" s="3">
        <f t="shared" si="0"/>
        <v>20056.100000000002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4500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4750</v>
      </c>
      <c r="P18" s="4">
        <v>37.880000000000003</v>
      </c>
      <c r="Q18" s="3">
        <f>217.35+3000</f>
        <v>3217.35</v>
      </c>
      <c r="R18" s="3">
        <v>0</v>
      </c>
      <c r="S18" s="3">
        <v>0</v>
      </c>
      <c r="T18" s="3">
        <f t="shared" si="0"/>
        <v>1494.77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4500</v>
      </c>
      <c r="G19" s="3">
        <v>35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4785</v>
      </c>
      <c r="P19" s="4">
        <v>39.630000000000003</v>
      </c>
      <c r="Q19" s="3">
        <v>217.35</v>
      </c>
      <c r="R19" s="3">
        <v>0</v>
      </c>
      <c r="S19" s="3">
        <v>0</v>
      </c>
      <c r="T19" s="3">
        <f t="shared" si="0"/>
        <v>4528.0199999999995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74</v>
      </c>
      <c r="D20" s="2" t="s">
        <v>41</v>
      </c>
      <c r="E20" s="2" t="s">
        <v>32</v>
      </c>
      <c r="F20" s="3">
        <v>4500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4750</v>
      </c>
      <c r="P20" s="4">
        <v>37.880000000000003</v>
      </c>
      <c r="Q20" s="3">
        <v>217.35</v>
      </c>
      <c r="R20" s="3">
        <v>0</v>
      </c>
      <c r="S20" s="3">
        <v>0</v>
      </c>
      <c r="T20" s="3">
        <f t="shared" si="0"/>
        <v>4494.7699999999995</v>
      </c>
      <c r="U20" s="5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75</v>
      </c>
      <c r="D21" s="2" t="s">
        <v>76</v>
      </c>
      <c r="E21" s="2" t="s">
        <v>32</v>
      </c>
      <c r="F21" s="3">
        <v>10500</v>
      </c>
      <c r="G21" s="3">
        <v>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10750</v>
      </c>
      <c r="P21" s="4">
        <v>327.56</v>
      </c>
      <c r="Q21" s="3">
        <v>507.15</v>
      </c>
      <c r="R21" s="3">
        <v>0</v>
      </c>
      <c r="S21" s="3">
        <v>0</v>
      </c>
      <c r="T21" s="3">
        <f t="shared" si="0"/>
        <v>9915.2900000000009</v>
      </c>
      <c r="U21" s="5">
        <v>0</v>
      </c>
    </row>
    <row r="22" spans="1:21" ht="30" x14ac:dyDescent="0.25">
      <c r="A22" s="18">
        <f t="shared" si="1"/>
        <v>8</v>
      </c>
      <c r="B22" s="2">
        <v>29</v>
      </c>
      <c r="C22" s="2" t="s">
        <v>53</v>
      </c>
      <c r="D22" s="2" t="s">
        <v>72</v>
      </c>
      <c r="E22" s="2" t="s">
        <v>32</v>
      </c>
      <c r="F22" s="3">
        <v>4000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4000</v>
      </c>
      <c r="P22" s="3">
        <v>0</v>
      </c>
      <c r="Q22" s="3">
        <v>0</v>
      </c>
      <c r="R22" s="3">
        <v>0</v>
      </c>
      <c r="S22" s="3">
        <v>0</v>
      </c>
      <c r="T22" s="3">
        <f t="shared" si="0"/>
        <v>4000</v>
      </c>
      <c r="U22" s="8">
        <v>0</v>
      </c>
    </row>
    <row r="23" spans="1:21" ht="30" x14ac:dyDescent="0.25">
      <c r="A23" s="18">
        <f t="shared" si="1"/>
        <v>9</v>
      </c>
      <c r="B23" s="2">
        <v>11</v>
      </c>
      <c r="C23" s="2" t="s">
        <v>18</v>
      </c>
      <c r="D23" s="2" t="s">
        <v>23</v>
      </c>
      <c r="E23" s="2" t="s">
        <v>32</v>
      </c>
      <c r="F23" s="3">
        <v>7000</v>
      </c>
      <c r="G23" s="3">
        <v>50</v>
      </c>
      <c r="H23" s="3">
        <v>0</v>
      </c>
      <c r="I23" s="3">
        <v>0</v>
      </c>
      <c r="J23" s="3">
        <v>250</v>
      </c>
      <c r="K23" s="3">
        <v>0</v>
      </c>
      <c r="L23" s="3">
        <v>0</v>
      </c>
      <c r="M23" s="3">
        <v>0</v>
      </c>
      <c r="N23" s="3">
        <v>0</v>
      </c>
      <c r="O23" s="3">
        <f t="shared" si="2"/>
        <v>7300</v>
      </c>
      <c r="P23" s="3">
        <v>186.43</v>
      </c>
      <c r="Q23" s="3">
        <v>338.1</v>
      </c>
      <c r="R23" s="3">
        <v>94.08</v>
      </c>
      <c r="S23" s="3">
        <v>0</v>
      </c>
      <c r="T23" s="3">
        <f t="shared" si="0"/>
        <v>6681.3899999999994</v>
      </c>
      <c r="U23" s="5">
        <v>0</v>
      </c>
    </row>
    <row r="24" spans="1:21" ht="30" x14ac:dyDescent="0.25">
      <c r="A24" s="18">
        <f t="shared" si="1"/>
        <v>10</v>
      </c>
      <c r="B24" s="2">
        <v>189</v>
      </c>
      <c r="C24" s="2" t="s">
        <v>63</v>
      </c>
      <c r="D24" s="2" t="s">
        <v>22</v>
      </c>
      <c r="E24" s="2" t="s">
        <v>32</v>
      </c>
      <c r="F24" s="3">
        <v>21545.47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21545.47</v>
      </c>
      <c r="O24" s="3">
        <f>F24</f>
        <v>21545.47</v>
      </c>
      <c r="P24" s="3">
        <v>0</v>
      </c>
      <c r="Q24" s="3">
        <v>0</v>
      </c>
      <c r="R24" s="3">
        <v>0</v>
      </c>
      <c r="S24" s="3">
        <v>0</v>
      </c>
      <c r="T24" s="3">
        <f>O24-P24-Q24-R24</f>
        <v>21545.47</v>
      </c>
      <c r="U24" s="5">
        <v>10400</v>
      </c>
    </row>
    <row r="25" spans="1:21" ht="30" x14ac:dyDescent="0.25">
      <c r="A25" s="18">
        <f t="shared" si="1"/>
        <v>11</v>
      </c>
      <c r="B25" s="2">
        <v>29</v>
      </c>
      <c r="C25" s="2" t="s">
        <v>83</v>
      </c>
      <c r="D25" s="2" t="s">
        <v>22</v>
      </c>
      <c r="E25" s="2" t="s">
        <v>32</v>
      </c>
      <c r="F25" s="3">
        <v>3500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>F25</f>
        <v>3500</v>
      </c>
      <c r="O25" s="3">
        <f t="shared" ref="O25:O37" si="3">F25</f>
        <v>3500</v>
      </c>
      <c r="P25" s="3">
        <v>0</v>
      </c>
      <c r="Q25" s="3">
        <v>0</v>
      </c>
      <c r="R25" s="3">
        <v>0</v>
      </c>
      <c r="S25" s="3">
        <v>0</v>
      </c>
      <c r="T25" s="3">
        <f t="shared" ref="T25:T37" si="4">O25-P25-Q25-R25</f>
        <v>3500</v>
      </c>
      <c r="U25" s="5">
        <v>0</v>
      </c>
    </row>
    <row r="26" spans="1:21" ht="30" x14ac:dyDescent="0.25">
      <c r="A26" s="18">
        <f t="shared" si="1"/>
        <v>12</v>
      </c>
      <c r="B26" s="2">
        <v>29</v>
      </c>
      <c r="C26" s="2" t="s">
        <v>50</v>
      </c>
      <c r="D26" s="2" t="s">
        <v>22</v>
      </c>
      <c r="E26" s="2" t="s">
        <v>32</v>
      </c>
      <c r="F26" s="3">
        <v>5000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5000</v>
      </c>
      <c r="O26" s="3">
        <f t="shared" si="3"/>
        <v>5000</v>
      </c>
      <c r="P26" s="3">
        <v>0</v>
      </c>
      <c r="Q26" s="3">
        <v>0</v>
      </c>
      <c r="R26" s="3">
        <v>0</v>
      </c>
      <c r="S26" s="3">
        <v>0</v>
      </c>
      <c r="T26" s="3">
        <f t="shared" si="4"/>
        <v>5000</v>
      </c>
      <c r="U26" s="5">
        <v>0</v>
      </c>
    </row>
    <row r="27" spans="1:21" ht="30" x14ac:dyDescent="0.25">
      <c r="A27" s="18">
        <f t="shared" si="1"/>
        <v>13</v>
      </c>
      <c r="B27" s="2">
        <v>29</v>
      </c>
      <c r="C27" s="2" t="s">
        <v>79</v>
      </c>
      <c r="D27" s="2" t="s">
        <v>80</v>
      </c>
      <c r="E27" s="2" t="s">
        <v>32</v>
      </c>
      <c r="F27" s="3">
        <v>4500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>F27</f>
        <v>4500</v>
      </c>
      <c r="O27" s="3">
        <f t="shared" si="3"/>
        <v>4500</v>
      </c>
      <c r="P27" s="3">
        <v>0</v>
      </c>
      <c r="Q27" s="3">
        <v>0</v>
      </c>
      <c r="R27" s="3">
        <v>0</v>
      </c>
      <c r="S27" s="3">
        <v>0</v>
      </c>
      <c r="T27" s="3">
        <f t="shared" si="4"/>
        <v>4500</v>
      </c>
      <c r="U27" s="5">
        <v>0</v>
      </c>
    </row>
    <row r="28" spans="1:21" ht="30" x14ac:dyDescent="0.25">
      <c r="A28" s="18">
        <f t="shared" si="1"/>
        <v>14</v>
      </c>
      <c r="B28" s="12">
        <v>29</v>
      </c>
      <c r="C28" s="13" t="s">
        <v>68</v>
      </c>
      <c r="D28" s="12" t="s">
        <v>69</v>
      </c>
      <c r="E28" s="12" t="s">
        <v>32</v>
      </c>
      <c r="F28" s="14">
        <v>8000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8000</v>
      </c>
      <c r="O28" s="3">
        <f t="shared" si="3"/>
        <v>8000</v>
      </c>
      <c r="P28" s="14">
        <v>0</v>
      </c>
      <c r="Q28" s="14">
        <v>0</v>
      </c>
      <c r="R28" s="14">
        <v>0</v>
      </c>
      <c r="S28" s="14">
        <v>0</v>
      </c>
      <c r="T28" s="3">
        <f t="shared" si="4"/>
        <v>8000</v>
      </c>
      <c r="U28" s="8">
        <v>0</v>
      </c>
    </row>
    <row r="29" spans="1:21" ht="30" x14ac:dyDescent="0.25">
      <c r="A29" s="18">
        <f t="shared" si="1"/>
        <v>15</v>
      </c>
      <c r="B29" s="2">
        <v>29</v>
      </c>
      <c r="C29" s="2" t="s">
        <v>67</v>
      </c>
      <c r="D29" s="2" t="s">
        <v>22</v>
      </c>
      <c r="E29" s="2" t="s">
        <v>32</v>
      </c>
      <c r="F29" s="3">
        <v>18000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18000</v>
      </c>
      <c r="O29" s="3">
        <f t="shared" si="3"/>
        <v>18000</v>
      </c>
      <c r="P29" s="3">
        <v>0</v>
      </c>
      <c r="Q29" s="3">
        <v>0</v>
      </c>
      <c r="R29" s="3">
        <v>0</v>
      </c>
      <c r="S29" s="3">
        <v>0</v>
      </c>
      <c r="T29" s="3">
        <f t="shared" si="4"/>
        <v>18000</v>
      </c>
      <c r="U29" s="5">
        <v>0</v>
      </c>
    </row>
    <row r="30" spans="1:21" ht="30" x14ac:dyDescent="0.25">
      <c r="A30" s="18">
        <f t="shared" si="1"/>
        <v>16</v>
      </c>
      <c r="B30" s="2">
        <v>29</v>
      </c>
      <c r="C30" s="6" t="s">
        <v>27</v>
      </c>
      <c r="D30" s="2" t="s">
        <v>22</v>
      </c>
      <c r="E30" s="2" t="s">
        <v>32</v>
      </c>
      <c r="F30" s="3">
        <v>5000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5000</v>
      </c>
      <c r="O30" s="3">
        <f t="shared" si="3"/>
        <v>5000</v>
      </c>
      <c r="P30" s="3">
        <v>0</v>
      </c>
      <c r="Q30" s="3">
        <v>0</v>
      </c>
      <c r="R30" s="3">
        <v>0</v>
      </c>
      <c r="S30" s="3">
        <v>0</v>
      </c>
      <c r="T30" s="3">
        <f t="shared" si="4"/>
        <v>5000</v>
      </c>
      <c r="U30" s="8">
        <v>10400</v>
      </c>
    </row>
    <row r="31" spans="1:21" ht="30" x14ac:dyDescent="0.25">
      <c r="A31" s="18">
        <f t="shared" si="1"/>
        <v>17</v>
      </c>
      <c r="B31" s="12">
        <v>189</v>
      </c>
      <c r="C31" s="13" t="s">
        <v>65</v>
      </c>
      <c r="D31" s="12" t="s">
        <v>66</v>
      </c>
      <c r="E31" s="12" t="s">
        <v>32</v>
      </c>
      <c r="F31" s="14">
        <v>7500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f>F31</f>
        <v>7500</v>
      </c>
      <c r="O31" s="3">
        <f t="shared" si="3"/>
        <v>7500</v>
      </c>
      <c r="P31" s="14">
        <v>0</v>
      </c>
      <c r="Q31" s="14">
        <v>0</v>
      </c>
      <c r="R31" s="14">
        <v>0</v>
      </c>
      <c r="S31" s="14">
        <v>0</v>
      </c>
      <c r="T31" s="3">
        <f t="shared" si="4"/>
        <v>7500</v>
      </c>
      <c r="U31" s="8">
        <v>0</v>
      </c>
    </row>
    <row r="32" spans="1:21" ht="30" x14ac:dyDescent="0.25">
      <c r="A32" s="18">
        <f t="shared" si="1"/>
        <v>18</v>
      </c>
      <c r="B32" s="2">
        <v>29</v>
      </c>
      <c r="C32" s="6" t="s">
        <v>52</v>
      </c>
      <c r="D32" s="2" t="s">
        <v>22</v>
      </c>
      <c r="E32" s="2" t="s">
        <v>32</v>
      </c>
      <c r="F32" s="3">
        <v>8000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5000</v>
      </c>
      <c r="O32" s="3">
        <f t="shared" si="3"/>
        <v>8000</v>
      </c>
      <c r="P32" s="3">
        <v>0</v>
      </c>
      <c r="Q32" s="3">
        <v>0</v>
      </c>
      <c r="R32" s="3">
        <v>0</v>
      </c>
      <c r="S32" s="3">
        <v>0</v>
      </c>
      <c r="T32" s="3">
        <f t="shared" si="4"/>
        <v>8000</v>
      </c>
      <c r="U32" s="8">
        <v>0</v>
      </c>
    </row>
    <row r="33" spans="1:21" ht="30" x14ac:dyDescent="0.25">
      <c r="A33" s="18">
        <f t="shared" si="1"/>
        <v>19</v>
      </c>
      <c r="B33" s="2">
        <v>29</v>
      </c>
      <c r="C33" s="6" t="s">
        <v>55</v>
      </c>
      <c r="D33" s="2" t="s">
        <v>56</v>
      </c>
      <c r="E33" s="2" t="s">
        <v>32</v>
      </c>
      <c r="F33" s="3">
        <v>5500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5000</v>
      </c>
      <c r="O33" s="3">
        <f t="shared" si="3"/>
        <v>5500</v>
      </c>
      <c r="P33" s="3">
        <v>0</v>
      </c>
      <c r="Q33" s="3">
        <v>0</v>
      </c>
      <c r="R33" s="3">
        <v>0</v>
      </c>
      <c r="S33" s="3">
        <v>0</v>
      </c>
      <c r="T33" s="3">
        <f t="shared" si="4"/>
        <v>5500</v>
      </c>
      <c r="U33" s="8">
        <v>0</v>
      </c>
    </row>
    <row r="34" spans="1:21" ht="30" x14ac:dyDescent="0.25">
      <c r="A34" s="18">
        <f t="shared" si="1"/>
        <v>20</v>
      </c>
      <c r="B34" s="2">
        <v>189</v>
      </c>
      <c r="C34" s="6" t="s">
        <v>39</v>
      </c>
      <c r="D34" s="2" t="s">
        <v>28</v>
      </c>
      <c r="E34" s="2" t="s">
        <v>32</v>
      </c>
      <c r="F34" s="3">
        <v>6000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ref="N34" si="5">F34+G34+H34+I34+J34+K34+M34</f>
        <v>6000</v>
      </c>
      <c r="O34" s="3">
        <f t="shared" si="3"/>
        <v>6000</v>
      </c>
      <c r="P34" s="3">
        <f>N34/1.12*5/100</f>
        <v>267.85714285714283</v>
      </c>
      <c r="Q34" s="3">
        <v>0</v>
      </c>
      <c r="R34" s="3">
        <v>0</v>
      </c>
      <c r="S34" s="3">
        <v>0</v>
      </c>
      <c r="T34" s="3">
        <f t="shared" si="4"/>
        <v>5732.1428571428569</v>
      </c>
      <c r="U34" s="5">
        <v>0</v>
      </c>
    </row>
    <row r="35" spans="1:21" ht="30" x14ac:dyDescent="0.25">
      <c r="A35" s="18">
        <f t="shared" si="1"/>
        <v>21</v>
      </c>
      <c r="B35" s="2">
        <v>29</v>
      </c>
      <c r="C35" s="2" t="s">
        <v>73</v>
      </c>
      <c r="D35" s="2" t="s">
        <v>54</v>
      </c>
      <c r="E35" s="2" t="s">
        <v>32</v>
      </c>
      <c r="F35" s="3">
        <v>2800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2800</v>
      </c>
      <c r="O35" s="3">
        <f t="shared" si="3"/>
        <v>2800</v>
      </c>
      <c r="P35" s="3">
        <v>0</v>
      </c>
      <c r="Q35" s="3">
        <v>0</v>
      </c>
      <c r="R35" s="3">
        <v>0</v>
      </c>
      <c r="S35" s="3">
        <v>0</v>
      </c>
      <c r="T35" s="3">
        <f t="shared" si="4"/>
        <v>2800</v>
      </c>
      <c r="U35" s="5">
        <v>0</v>
      </c>
    </row>
    <row r="36" spans="1:21" ht="30" x14ac:dyDescent="0.25">
      <c r="A36" s="18">
        <f t="shared" si="1"/>
        <v>22</v>
      </c>
      <c r="B36" s="2">
        <v>29</v>
      </c>
      <c r="C36" s="2" t="s">
        <v>81</v>
      </c>
      <c r="D36" s="2" t="s">
        <v>82</v>
      </c>
      <c r="E36" s="2" t="s">
        <v>32</v>
      </c>
      <c r="F36" s="3">
        <v>3000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3000</v>
      </c>
      <c r="O36" s="3">
        <f t="shared" si="3"/>
        <v>3000</v>
      </c>
      <c r="P36" s="3">
        <v>0</v>
      </c>
      <c r="Q36" s="3">
        <v>0</v>
      </c>
      <c r="R36" s="3">
        <v>0</v>
      </c>
      <c r="S36" s="3">
        <v>0</v>
      </c>
      <c r="T36" s="3">
        <f t="shared" si="4"/>
        <v>3000</v>
      </c>
      <c r="U36" s="5">
        <v>0</v>
      </c>
    </row>
    <row r="37" spans="1:21" ht="30" x14ac:dyDescent="0.25">
      <c r="A37" s="18">
        <f t="shared" si="1"/>
        <v>23</v>
      </c>
      <c r="B37" s="2">
        <v>189</v>
      </c>
      <c r="C37" s="2" t="s">
        <v>57</v>
      </c>
      <c r="D37" s="2" t="s">
        <v>58</v>
      </c>
      <c r="E37" s="2" t="s">
        <v>32</v>
      </c>
      <c r="F37" s="3">
        <v>3500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3500</v>
      </c>
      <c r="O37" s="3">
        <f t="shared" si="3"/>
        <v>3500</v>
      </c>
      <c r="P37" s="3">
        <v>0</v>
      </c>
      <c r="Q37" s="3">
        <v>0</v>
      </c>
      <c r="R37" s="3">
        <v>0</v>
      </c>
      <c r="S37" s="3">
        <v>0</v>
      </c>
      <c r="T37" s="3">
        <f t="shared" si="4"/>
        <v>3500</v>
      </c>
      <c r="U37" s="5">
        <v>0</v>
      </c>
    </row>
    <row r="38" spans="1:21" ht="30" x14ac:dyDescent="0.25">
      <c r="A38" s="18">
        <f t="shared" si="1"/>
        <v>24</v>
      </c>
      <c r="B38" s="2" t="s">
        <v>42</v>
      </c>
      <c r="C38" s="6" t="s">
        <v>61</v>
      </c>
      <c r="D38" s="2" t="s">
        <v>62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f>1800</f>
        <v>1800</v>
      </c>
      <c r="M38" s="3">
        <v>0</v>
      </c>
      <c r="N38" s="3">
        <f t="shared" ref="N38:N43" si="6">F38+G38+H38+I38+J38+K38+M38</f>
        <v>0</v>
      </c>
      <c r="O38" s="3">
        <f>L38</f>
        <v>1800</v>
      </c>
      <c r="P38" s="3">
        <f>O38*5/100</f>
        <v>90</v>
      </c>
      <c r="Q38" s="3">
        <f t="shared" ref="Q38:Q39" si="7">N38</f>
        <v>0</v>
      </c>
      <c r="R38" s="3">
        <v>0</v>
      </c>
      <c r="S38" s="3">
        <v>0</v>
      </c>
      <c r="T38" s="3">
        <f t="shared" si="0"/>
        <v>1710</v>
      </c>
      <c r="U38" s="5">
        <v>0</v>
      </c>
    </row>
    <row r="39" spans="1:21" ht="30" x14ac:dyDescent="0.25">
      <c r="A39" s="18">
        <f t="shared" si="1"/>
        <v>25</v>
      </c>
      <c r="B39" s="2" t="s">
        <v>42</v>
      </c>
      <c r="C39" s="6" t="s">
        <v>59</v>
      </c>
      <c r="D39" s="2" t="s">
        <v>51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f>1800*2</f>
        <v>3600</v>
      </c>
      <c r="M39" s="3">
        <v>0</v>
      </c>
      <c r="N39" s="3">
        <f t="shared" si="6"/>
        <v>0</v>
      </c>
      <c r="O39" s="3">
        <f t="shared" ref="O39:O42" si="8">L39</f>
        <v>3600</v>
      </c>
      <c r="P39" s="3">
        <f>O39*5/100</f>
        <v>180</v>
      </c>
      <c r="Q39" s="3">
        <f t="shared" si="7"/>
        <v>0</v>
      </c>
      <c r="R39" s="3">
        <v>0</v>
      </c>
      <c r="S39" s="3">
        <v>0</v>
      </c>
      <c r="T39" s="3">
        <f t="shared" si="0"/>
        <v>3420</v>
      </c>
      <c r="U39" s="5">
        <v>0</v>
      </c>
    </row>
    <row r="40" spans="1:21" ht="30" x14ac:dyDescent="0.25">
      <c r="A40" s="18">
        <f t="shared" si="1"/>
        <v>26</v>
      </c>
      <c r="B40" s="2" t="s">
        <v>42</v>
      </c>
      <c r="C40" s="2" t="s">
        <v>48</v>
      </c>
      <c r="D40" s="2" t="s">
        <v>47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f t="shared" ref="L40:L42" si="9">1800*2</f>
        <v>3600</v>
      </c>
      <c r="M40" s="3">
        <v>0</v>
      </c>
      <c r="N40" s="3">
        <f t="shared" si="6"/>
        <v>0</v>
      </c>
      <c r="O40" s="3">
        <f t="shared" si="8"/>
        <v>3600</v>
      </c>
      <c r="P40" s="3">
        <f t="shared" ref="P40:P42" si="10">O40*5/100</f>
        <v>180</v>
      </c>
      <c r="Q40" s="3">
        <v>0</v>
      </c>
      <c r="R40" s="3">
        <v>0</v>
      </c>
      <c r="S40" s="3">
        <v>0</v>
      </c>
      <c r="T40" s="3">
        <f t="shared" si="0"/>
        <v>3420</v>
      </c>
      <c r="U40" s="5">
        <v>0</v>
      </c>
    </row>
    <row r="41" spans="1:21" ht="30" x14ac:dyDescent="0.25">
      <c r="A41" s="18">
        <f t="shared" si="1"/>
        <v>27</v>
      </c>
      <c r="B41" s="2" t="s">
        <v>42</v>
      </c>
      <c r="C41" s="6" t="s">
        <v>60</v>
      </c>
      <c r="D41" s="2" t="s">
        <v>43</v>
      </c>
      <c r="E41" s="2" t="s">
        <v>32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 t="shared" si="9"/>
        <v>3600</v>
      </c>
      <c r="M41" s="3">
        <v>0</v>
      </c>
      <c r="N41" s="3">
        <f t="shared" si="6"/>
        <v>0</v>
      </c>
      <c r="O41" s="3">
        <f t="shared" si="8"/>
        <v>3600</v>
      </c>
      <c r="P41" s="3">
        <f t="shared" si="10"/>
        <v>180</v>
      </c>
      <c r="Q41" s="3">
        <v>0</v>
      </c>
      <c r="R41" s="3">
        <v>0</v>
      </c>
      <c r="S41" s="3">
        <v>0</v>
      </c>
      <c r="T41" s="3">
        <f t="shared" si="0"/>
        <v>3420</v>
      </c>
      <c r="U41" s="5">
        <v>0</v>
      </c>
    </row>
    <row r="42" spans="1:21" ht="30" x14ac:dyDescent="0.25">
      <c r="A42" s="18">
        <f t="shared" si="1"/>
        <v>28</v>
      </c>
      <c r="B42" s="2" t="s">
        <v>42</v>
      </c>
      <c r="C42" s="6" t="s">
        <v>46</v>
      </c>
      <c r="D42" s="2" t="s">
        <v>44</v>
      </c>
      <c r="E42" s="2" t="s">
        <v>32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f t="shared" si="9"/>
        <v>3600</v>
      </c>
      <c r="M42" s="3">
        <v>0</v>
      </c>
      <c r="N42" s="3">
        <f t="shared" si="6"/>
        <v>0</v>
      </c>
      <c r="O42" s="3">
        <f t="shared" si="8"/>
        <v>3600</v>
      </c>
      <c r="P42" s="3">
        <f t="shared" si="10"/>
        <v>180</v>
      </c>
      <c r="Q42" s="3">
        <v>0</v>
      </c>
      <c r="R42" s="3">
        <v>0</v>
      </c>
      <c r="S42" s="3">
        <v>0</v>
      </c>
      <c r="T42" s="3">
        <f t="shared" si="0"/>
        <v>3420</v>
      </c>
      <c r="U42" s="5">
        <v>0</v>
      </c>
    </row>
    <row r="43" spans="1:21" ht="30.75" thickBot="1" x14ac:dyDescent="0.3">
      <c r="A43" s="25">
        <f t="shared" si="1"/>
        <v>29</v>
      </c>
      <c r="B43" s="15" t="s">
        <v>45</v>
      </c>
      <c r="C43" s="16" t="s">
        <v>46</v>
      </c>
      <c r="D43" s="15" t="s">
        <v>44</v>
      </c>
      <c r="E43" s="15" t="s">
        <v>32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15000</v>
      </c>
      <c r="L43" s="17">
        <v>0</v>
      </c>
      <c r="M43" s="17">
        <v>0</v>
      </c>
      <c r="N43" s="17">
        <f t="shared" si="6"/>
        <v>15000</v>
      </c>
      <c r="O43" s="17">
        <f>N43</f>
        <v>15000</v>
      </c>
      <c r="P43" s="17">
        <v>0</v>
      </c>
      <c r="Q43" s="17">
        <v>0</v>
      </c>
      <c r="R43" s="17">
        <v>0</v>
      </c>
      <c r="S43" s="17">
        <v>0</v>
      </c>
      <c r="T43" s="17">
        <f t="shared" si="0"/>
        <v>15000</v>
      </c>
      <c r="U43" s="26">
        <v>15640</v>
      </c>
    </row>
  </sheetData>
  <mergeCells count="22"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  <mergeCell ref="A9:U9"/>
    <mergeCell ref="A3:U4"/>
    <mergeCell ref="A5:U5"/>
    <mergeCell ref="A6:U6"/>
    <mergeCell ref="A7:U7"/>
    <mergeCell ref="A8:U8"/>
  </mergeCells>
  <pageMargins left="0.31496062992125984" right="0.31496062992125984" top="0.74803149606299213" bottom="0.74803149606299213" header="0.31496062992125984" footer="0.31496062992125984"/>
  <pageSetup paperSize="9" scale="38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CB2B4-A3BB-4B79-BFD7-D243B4566210}">
  <dimension ref="A1:U42"/>
  <sheetViews>
    <sheetView view="pageBreakPreview" zoomScale="60" zoomScaleNormal="80" workbookViewId="0">
      <selection activeCell="H16" sqref="H16"/>
    </sheetView>
  </sheetViews>
  <sheetFormatPr baseColWidth="10" defaultRowHeight="15" x14ac:dyDescent="0.25"/>
  <cols>
    <col min="2" max="2" width="5.85546875" bestFit="1" customWidth="1"/>
    <col min="3" max="3" width="40.5703125" bestFit="1" customWidth="1"/>
    <col min="4" max="4" width="21.5703125" customWidth="1"/>
    <col min="5" max="5" width="27.42578125" customWidth="1"/>
    <col min="6" max="6" width="22.28515625" bestFit="1" customWidth="1"/>
    <col min="11" max="11" width="12.5703125" bestFit="1" customWidth="1"/>
    <col min="13" max="13" width="7.7109375" bestFit="1" customWidth="1"/>
    <col min="14" max="14" width="12.5703125" bestFit="1" customWidth="1"/>
    <col min="15" max="15" width="14" bestFit="1" customWidth="1"/>
    <col min="16" max="16" width="17.7109375" customWidth="1"/>
    <col min="17" max="17" width="18.85546875" customWidth="1"/>
    <col min="18" max="19" width="21" customWidth="1"/>
    <col min="20" max="20" width="12.5703125" bestFit="1" customWidth="1"/>
    <col min="21" max="21" width="14" bestFit="1" customWidth="1"/>
  </cols>
  <sheetData>
    <row r="1" spans="1:2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ht="15.75" x14ac:dyDescent="0.25">
      <c r="A5" s="29" t="s">
        <v>32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5.75" x14ac:dyDescent="0.25">
      <c r="A6" s="29" t="s">
        <v>29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15.75" x14ac:dyDescent="0.25">
      <c r="A7" s="29" t="s">
        <v>33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ht="15.75" x14ac:dyDescent="0.25">
      <c r="A8" s="27" t="s">
        <v>86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ht="15.75" x14ac:dyDescent="0.25">
      <c r="A9" s="27" t="s">
        <v>87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 ht="15.75" thickBot="1" x14ac:dyDescent="0.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60" customHeight="1" thickBot="1" x14ac:dyDescent="0.3">
      <c r="A13" s="30" t="s">
        <v>0</v>
      </c>
      <c r="B13" s="33" t="s">
        <v>1</v>
      </c>
      <c r="C13" s="20" t="s">
        <v>2</v>
      </c>
      <c r="D13" s="35" t="s">
        <v>3</v>
      </c>
      <c r="E13" s="37" t="s">
        <v>4</v>
      </c>
      <c r="F13" s="35" t="s">
        <v>5</v>
      </c>
      <c r="G13" s="30" t="s">
        <v>6</v>
      </c>
      <c r="H13" s="30" t="s">
        <v>7</v>
      </c>
      <c r="I13" s="33" t="s">
        <v>8</v>
      </c>
      <c r="J13" s="30" t="s">
        <v>9</v>
      </c>
      <c r="K13" s="39" t="s">
        <v>10</v>
      </c>
      <c r="L13" s="40"/>
      <c r="M13" s="41"/>
      <c r="N13" s="30" t="s">
        <v>12</v>
      </c>
      <c r="O13" s="30" t="s">
        <v>13</v>
      </c>
      <c r="P13" s="39" t="s">
        <v>14</v>
      </c>
      <c r="Q13" s="40"/>
      <c r="R13" s="40"/>
      <c r="S13" s="41"/>
      <c r="T13" s="30" t="s">
        <v>15</v>
      </c>
      <c r="U13" s="30" t="s">
        <v>16</v>
      </c>
    </row>
    <row r="14" spans="1:21" ht="141.75" customHeight="1" thickBot="1" x14ac:dyDescent="0.3">
      <c r="A14" s="31"/>
      <c r="B14" s="34"/>
      <c r="C14" s="21" t="s">
        <v>35</v>
      </c>
      <c r="D14" s="36"/>
      <c r="E14" s="38"/>
      <c r="F14" s="36"/>
      <c r="G14" s="31"/>
      <c r="H14" s="31"/>
      <c r="I14" s="34"/>
      <c r="J14" s="31"/>
      <c r="K14" s="19" t="s">
        <v>34</v>
      </c>
      <c r="L14" s="19" t="s">
        <v>31</v>
      </c>
      <c r="M14" s="22" t="s">
        <v>11</v>
      </c>
      <c r="N14" s="31"/>
      <c r="O14" s="31"/>
      <c r="P14" s="23" t="s">
        <v>24</v>
      </c>
      <c r="Q14" s="23" t="s">
        <v>25</v>
      </c>
      <c r="R14" s="23" t="s">
        <v>26</v>
      </c>
      <c r="S14" s="24" t="s">
        <v>30</v>
      </c>
      <c r="T14" s="31"/>
      <c r="U14" s="31"/>
    </row>
    <row r="15" spans="1:21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8000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8675</v>
      </c>
      <c r="P15" s="10">
        <v>227.76</v>
      </c>
      <c r="Q15" s="10">
        <v>386.4</v>
      </c>
      <c r="R15" s="10">
        <v>107.52</v>
      </c>
      <c r="S15" s="10">
        <v>0</v>
      </c>
      <c r="T15" s="43">
        <f t="shared" ref="T15:T42" si="0">O15-P15-Q15-R15</f>
        <v>7953.32</v>
      </c>
      <c r="U15" s="11">
        <v>0</v>
      </c>
    </row>
    <row r="16" spans="1:21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6500</v>
      </c>
      <c r="G16" s="3">
        <v>35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F16+J16+G16</f>
        <v>6785</v>
      </c>
      <c r="P16" s="3">
        <v>136.88999999999999</v>
      </c>
      <c r="Q16" s="3">
        <v>313.95</v>
      </c>
      <c r="R16" s="3">
        <v>87.36</v>
      </c>
      <c r="S16" s="3">
        <v>0</v>
      </c>
      <c r="T16" s="3">
        <f t="shared" si="0"/>
        <v>6246.8</v>
      </c>
      <c r="U16" s="5">
        <v>0</v>
      </c>
    </row>
    <row r="17" spans="1:21" ht="30" x14ac:dyDescent="0.25">
      <c r="A17" s="18">
        <f t="shared" ref="A17:A42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22000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2" si="2">F17+G17+H17+I17+J17+K17+M17+N17</f>
        <v>22300</v>
      </c>
      <c r="P17" s="4">
        <v>885.62</v>
      </c>
      <c r="Q17" s="3">
        <v>1062.5999999999999</v>
      </c>
      <c r="R17" s="3">
        <v>295.68</v>
      </c>
      <c r="S17" s="3">
        <v>0</v>
      </c>
      <c r="T17" s="3">
        <f t="shared" si="0"/>
        <v>20056.100000000002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4500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4750</v>
      </c>
      <c r="P18" s="4">
        <v>37.880000000000003</v>
      </c>
      <c r="Q18" s="3">
        <f>217.35+3000</f>
        <v>3217.35</v>
      </c>
      <c r="R18" s="3">
        <v>0</v>
      </c>
      <c r="S18" s="3">
        <v>0</v>
      </c>
      <c r="T18" s="3">
        <f t="shared" si="0"/>
        <v>1494.77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4500</v>
      </c>
      <c r="G19" s="3">
        <v>35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4785</v>
      </c>
      <c r="P19" s="4">
        <v>39.630000000000003</v>
      </c>
      <c r="Q19" s="3">
        <v>217.35</v>
      </c>
      <c r="R19" s="3">
        <v>0</v>
      </c>
      <c r="S19" s="3">
        <v>0</v>
      </c>
      <c r="T19" s="3">
        <f t="shared" si="0"/>
        <v>4528.0199999999995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74</v>
      </c>
      <c r="D20" s="2" t="s">
        <v>41</v>
      </c>
      <c r="E20" s="2" t="s">
        <v>32</v>
      </c>
      <c r="F20" s="3">
        <v>4500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4750</v>
      </c>
      <c r="P20" s="4">
        <v>37.880000000000003</v>
      </c>
      <c r="Q20" s="3">
        <v>217.35</v>
      </c>
      <c r="R20" s="3">
        <v>0</v>
      </c>
      <c r="S20" s="3">
        <v>0</v>
      </c>
      <c r="T20" s="3">
        <f t="shared" si="0"/>
        <v>4494.7699999999995</v>
      </c>
      <c r="U20" s="5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75</v>
      </c>
      <c r="D21" s="2" t="s">
        <v>76</v>
      </c>
      <c r="E21" s="2" t="s">
        <v>32</v>
      </c>
      <c r="F21" s="3">
        <v>10500</v>
      </c>
      <c r="G21" s="3">
        <v>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10750</v>
      </c>
      <c r="P21" s="4">
        <v>327.56</v>
      </c>
      <c r="Q21" s="3">
        <v>507.15</v>
      </c>
      <c r="R21" s="3">
        <v>0</v>
      </c>
      <c r="S21" s="3">
        <v>0</v>
      </c>
      <c r="T21" s="3">
        <f t="shared" si="0"/>
        <v>9915.2900000000009</v>
      </c>
      <c r="U21" s="5">
        <v>0</v>
      </c>
    </row>
    <row r="22" spans="1:21" ht="30" x14ac:dyDescent="0.25">
      <c r="A22" s="18">
        <f t="shared" si="1"/>
        <v>8</v>
      </c>
      <c r="B22" s="2">
        <v>11</v>
      </c>
      <c r="C22" s="2" t="s">
        <v>18</v>
      </c>
      <c r="D22" s="2" t="s">
        <v>23</v>
      </c>
      <c r="E22" s="2" t="s">
        <v>32</v>
      </c>
      <c r="F22" s="3">
        <v>7000</v>
      </c>
      <c r="G22" s="3">
        <v>50</v>
      </c>
      <c r="H22" s="3">
        <v>0</v>
      </c>
      <c r="I22" s="3">
        <v>0</v>
      </c>
      <c r="J22" s="3">
        <v>250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7300</v>
      </c>
      <c r="P22" s="3">
        <v>186.43</v>
      </c>
      <c r="Q22" s="3">
        <v>338.1</v>
      </c>
      <c r="R22" s="3">
        <v>94.08</v>
      </c>
      <c r="S22" s="3">
        <v>0</v>
      </c>
      <c r="T22" s="3">
        <f t="shared" si="0"/>
        <v>6681.3899999999994</v>
      </c>
      <c r="U22" s="5">
        <v>0</v>
      </c>
    </row>
    <row r="23" spans="1:21" ht="30" x14ac:dyDescent="0.25">
      <c r="A23" s="18">
        <f t="shared" si="1"/>
        <v>9</v>
      </c>
      <c r="B23" s="2">
        <v>189</v>
      </c>
      <c r="C23" s="2" t="s">
        <v>63</v>
      </c>
      <c r="D23" s="2" t="s">
        <v>22</v>
      </c>
      <c r="E23" s="2" t="s">
        <v>32</v>
      </c>
      <c r="F23" s="3">
        <v>21545.47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>F23</f>
        <v>21545.47</v>
      </c>
      <c r="O23" s="3">
        <f>F23</f>
        <v>21545.47</v>
      </c>
      <c r="P23" s="3">
        <v>0</v>
      </c>
      <c r="Q23" s="3">
        <v>0</v>
      </c>
      <c r="R23" s="3">
        <v>0</v>
      </c>
      <c r="S23" s="3">
        <v>0</v>
      </c>
      <c r="T23" s="3">
        <f>O23-P23-Q23-R23</f>
        <v>21545.47</v>
      </c>
      <c r="U23" s="5">
        <v>11340</v>
      </c>
    </row>
    <row r="24" spans="1:21" ht="30" x14ac:dyDescent="0.25">
      <c r="A24" s="18">
        <f t="shared" si="1"/>
        <v>10</v>
      </c>
      <c r="B24" s="2">
        <v>29</v>
      </c>
      <c r="C24" s="2" t="s">
        <v>83</v>
      </c>
      <c r="D24" s="2" t="s">
        <v>22</v>
      </c>
      <c r="E24" s="2" t="s">
        <v>32</v>
      </c>
      <c r="F24" s="3">
        <v>3500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3500</v>
      </c>
      <c r="O24" s="3">
        <f t="shared" ref="O24:O36" si="3">F24</f>
        <v>3500</v>
      </c>
      <c r="P24" s="3">
        <v>0</v>
      </c>
      <c r="Q24" s="3">
        <v>0</v>
      </c>
      <c r="R24" s="3">
        <v>0</v>
      </c>
      <c r="S24" s="3">
        <v>0</v>
      </c>
      <c r="T24" s="3">
        <f t="shared" ref="T24:T36" si="4">O24-P24-Q24-R24</f>
        <v>3500</v>
      </c>
      <c r="U24" s="5">
        <v>0</v>
      </c>
    </row>
    <row r="25" spans="1:21" ht="30" x14ac:dyDescent="0.25">
      <c r="A25" s="18">
        <f t="shared" si="1"/>
        <v>11</v>
      </c>
      <c r="B25" s="2">
        <v>29</v>
      </c>
      <c r="C25" s="2" t="s">
        <v>50</v>
      </c>
      <c r="D25" s="2" t="s">
        <v>22</v>
      </c>
      <c r="E25" s="2" t="s">
        <v>32</v>
      </c>
      <c r="F25" s="3">
        <v>5000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5000</v>
      </c>
      <c r="O25" s="3">
        <f t="shared" si="3"/>
        <v>5000</v>
      </c>
      <c r="P25" s="3">
        <v>0</v>
      </c>
      <c r="Q25" s="3">
        <v>0</v>
      </c>
      <c r="R25" s="3">
        <v>0</v>
      </c>
      <c r="S25" s="3">
        <v>0</v>
      </c>
      <c r="T25" s="3">
        <f t="shared" si="4"/>
        <v>5000</v>
      </c>
      <c r="U25" s="5">
        <v>0</v>
      </c>
    </row>
    <row r="26" spans="1:21" ht="30" x14ac:dyDescent="0.25">
      <c r="A26" s="18">
        <f t="shared" si="1"/>
        <v>12</v>
      </c>
      <c r="B26" s="2">
        <v>29</v>
      </c>
      <c r="C26" s="2" t="s">
        <v>79</v>
      </c>
      <c r="D26" s="2" t="s">
        <v>80</v>
      </c>
      <c r="E26" s="2" t="s">
        <v>32</v>
      </c>
      <c r="F26" s="3">
        <v>4500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f>F26</f>
        <v>4500</v>
      </c>
      <c r="O26" s="3">
        <f t="shared" si="3"/>
        <v>4500</v>
      </c>
      <c r="P26" s="3">
        <v>0</v>
      </c>
      <c r="Q26" s="3">
        <v>0</v>
      </c>
      <c r="R26" s="3">
        <v>0</v>
      </c>
      <c r="S26" s="3">
        <v>0</v>
      </c>
      <c r="T26" s="3">
        <f t="shared" si="4"/>
        <v>4500</v>
      </c>
      <c r="U26" s="5">
        <v>0</v>
      </c>
    </row>
    <row r="27" spans="1:21" ht="30" x14ac:dyDescent="0.25">
      <c r="A27" s="18">
        <f t="shared" si="1"/>
        <v>13</v>
      </c>
      <c r="B27" s="12">
        <v>29</v>
      </c>
      <c r="C27" s="13" t="s">
        <v>68</v>
      </c>
      <c r="D27" s="12" t="s">
        <v>69</v>
      </c>
      <c r="E27" s="12" t="s">
        <v>32</v>
      </c>
      <c r="F27" s="14">
        <v>8000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8000</v>
      </c>
      <c r="O27" s="3">
        <f t="shared" si="3"/>
        <v>8000</v>
      </c>
      <c r="P27" s="14">
        <v>0</v>
      </c>
      <c r="Q27" s="14">
        <v>0</v>
      </c>
      <c r="R27" s="14">
        <v>0</v>
      </c>
      <c r="S27" s="14">
        <v>0</v>
      </c>
      <c r="T27" s="3">
        <f t="shared" si="4"/>
        <v>8000</v>
      </c>
      <c r="U27" s="8">
        <v>0</v>
      </c>
    </row>
    <row r="28" spans="1:21" ht="30" x14ac:dyDescent="0.25">
      <c r="A28" s="18">
        <f t="shared" si="1"/>
        <v>14</v>
      </c>
      <c r="B28" s="2">
        <v>29</v>
      </c>
      <c r="C28" s="2" t="s">
        <v>67</v>
      </c>
      <c r="D28" s="2" t="s">
        <v>22</v>
      </c>
      <c r="E28" s="2" t="s">
        <v>32</v>
      </c>
      <c r="F28" s="3">
        <v>18000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18000</v>
      </c>
      <c r="O28" s="3">
        <f t="shared" si="3"/>
        <v>18000</v>
      </c>
      <c r="P28" s="3">
        <v>0</v>
      </c>
      <c r="Q28" s="3">
        <v>0</v>
      </c>
      <c r="R28" s="3">
        <v>0</v>
      </c>
      <c r="S28" s="3">
        <v>0</v>
      </c>
      <c r="T28" s="3">
        <f t="shared" si="4"/>
        <v>18000</v>
      </c>
      <c r="U28" s="5">
        <v>0</v>
      </c>
    </row>
    <row r="29" spans="1:21" ht="30" x14ac:dyDescent="0.25">
      <c r="A29" s="18">
        <f t="shared" si="1"/>
        <v>15</v>
      </c>
      <c r="B29" s="2">
        <v>29</v>
      </c>
      <c r="C29" s="6" t="s">
        <v>27</v>
      </c>
      <c r="D29" s="2" t="s">
        <v>22</v>
      </c>
      <c r="E29" s="2" t="s">
        <v>32</v>
      </c>
      <c r="F29" s="3">
        <v>5000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5000</v>
      </c>
      <c r="O29" s="3">
        <f t="shared" si="3"/>
        <v>5000</v>
      </c>
      <c r="P29" s="3">
        <v>0</v>
      </c>
      <c r="Q29" s="3">
        <v>0</v>
      </c>
      <c r="R29" s="3">
        <v>0</v>
      </c>
      <c r="S29" s="3">
        <v>0</v>
      </c>
      <c r="T29" s="3">
        <f t="shared" si="4"/>
        <v>5000</v>
      </c>
      <c r="U29" s="8">
        <v>11340</v>
      </c>
    </row>
    <row r="30" spans="1:21" ht="30" x14ac:dyDescent="0.25">
      <c r="A30" s="18">
        <f t="shared" si="1"/>
        <v>16</v>
      </c>
      <c r="B30" s="12">
        <v>189</v>
      </c>
      <c r="C30" s="13" t="s">
        <v>65</v>
      </c>
      <c r="D30" s="12" t="s">
        <v>66</v>
      </c>
      <c r="E30" s="12" t="s">
        <v>32</v>
      </c>
      <c r="F30" s="14">
        <v>7500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f>F30</f>
        <v>7500</v>
      </c>
      <c r="O30" s="3">
        <f t="shared" si="3"/>
        <v>7500</v>
      </c>
      <c r="P30" s="14">
        <v>0</v>
      </c>
      <c r="Q30" s="14">
        <v>0</v>
      </c>
      <c r="R30" s="14">
        <v>0</v>
      </c>
      <c r="S30" s="14">
        <v>0</v>
      </c>
      <c r="T30" s="3">
        <f t="shared" si="4"/>
        <v>7500</v>
      </c>
      <c r="U30" s="8">
        <v>0</v>
      </c>
    </row>
    <row r="31" spans="1:21" ht="30" x14ac:dyDescent="0.25">
      <c r="A31" s="18">
        <f t="shared" si="1"/>
        <v>17</v>
      </c>
      <c r="B31" s="2">
        <v>29</v>
      </c>
      <c r="C31" s="6" t="s">
        <v>52</v>
      </c>
      <c r="D31" s="2" t="s">
        <v>22</v>
      </c>
      <c r="E31" s="2" t="s">
        <v>32</v>
      </c>
      <c r="F31" s="3">
        <v>8000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5000</v>
      </c>
      <c r="O31" s="3">
        <f t="shared" si="3"/>
        <v>8000</v>
      </c>
      <c r="P31" s="3">
        <v>0</v>
      </c>
      <c r="Q31" s="3">
        <v>0</v>
      </c>
      <c r="R31" s="3">
        <v>0</v>
      </c>
      <c r="S31" s="3">
        <v>0</v>
      </c>
      <c r="T31" s="3">
        <f t="shared" si="4"/>
        <v>8000</v>
      </c>
      <c r="U31" s="8">
        <v>0</v>
      </c>
    </row>
    <row r="32" spans="1:21" ht="30" x14ac:dyDescent="0.25">
      <c r="A32" s="18">
        <f t="shared" si="1"/>
        <v>18</v>
      </c>
      <c r="B32" s="2">
        <v>29</v>
      </c>
      <c r="C32" s="6" t="s">
        <v>55</v>
      </c>
      <c r="D32" s="2" t="s">
        <v>56</v>
      </c>
      <c r="E32" s="2" t="s">
        <v>32</v>
      </c>
      <c r="F32" s="3">
        <v>5500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5000</v>
      </c>
      <c r="O32" s="3">
        <f t="shared" si="3"/>
        <v>5500</v>
      </c>
      <c r="P32" s="3">
        <v>0</v>
      </c>
      <c r="Q32" s="3">
        <v>0</v>
      </c>
      <c r="R32" s="3">
        <v>0</v>
      </c>
      <c r="S32" s="3">
        <v>0</v>
      </c>
      <c r="T32" s="3">
        <f t="shared" si="4"/>
        <v>5500</v>
      </c>
      <c r="U32" s="8">
        <v>0</v>
      </c>
    </row>
    <row r="33" spans="1:21" ht="30" x14ac:dyDescent="0.25">
      <c r="A33" s="18">
        <f t="shared" si="1"/>
        <v>19</v>
      </c>
      <c r="B33" s="2">
        <v>189</v>
      </c>
      <c r="C33" s="6" t="s">
        <v>39</v>
      </c>
      <c r="D33" s="2" t="s">
        <v>28</v>
      </c>
      <c r="E33" s="2" t="s">
        <v>32</v>
      </c>
      <c r="F33" s="3">
        <v>6000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ref="N33" si="5">F33+G33+H33+I33+J33+K33+M33</f>
        <v>6000</v>
      </c>
      <c r="O33" s="3">
        <f t="shared" si="3"/>
        <v>6000</v>
      </c>
      <c r="P33" s="3">
        <f>N33/1.12*5/100</f>
        <v>267.85714285714283</v>
      </c>
      <c r="Q33" s="3">
        <v>0</v>
      </c>
      <c r="R33" s="3">
        <v>0</v>
      </c>
      <c r="S33" s="3">
        <v>0</v>
      </c>
      <c r="T33" s="3">
        <f t="shared" si="4"/>
        <v>5732.1428571428569</v>
      </c>
      <c r="U33" s="5">
        <v>0</v>
      </c>
    </row>
    <row r="34" spans="1:21" ht="30" x14ac:dyDescent="0.25">
      <c r="A34" s="18">
        <f t="shared" si="1"/>
        <v>20</v>
      </c>
      <c r="B34" s="2">
        <v>29</v>
      </c>
      <c r="C34" s="2" t="s">
        <v>73</v>
      </c>
      <c r="D34" s="2" t="s">
        <v>54</v>
      </c>
      <c r="E34" s="2" t="s">
        <v>32</v>
      </c>
      <c r="F34" s="3">
        <v>2800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2800</v>
      </c>
      <c r="O34" s="3">
        <f t="shared" si="3"/>
        <v>2800</v>
      </c>
      <c r="P34" s="3">
        <v>0</v>
      </c>
      <c r="Q34" s="3">
        <v>0</v>
      </c>
      <c r="R34" s="3">
        <v>0</v>
      </c>
      <c r="S34" s="3">
        <v>0</v>
      </c>
      <c r="T34" s="3">
        <f t="shared" si="4"/>
        <v>2800</v>
      </c>
      <c r="U34" s="5">
        <v>0</v>
      </c>
    </row>
    <row r="35" spans="1:21" ht="30" x14ac:dyDescent="0.25">
      <c r="A35" s="18">
        <f t="shared" si="1"/>
        <v>21</v>
      </c>
      <c r="B35" s="2">
        <v>29</v>
      </c>
      <c r="C35" s="2" t="s">
        <v>81</v>
      </c>
      <c r="D35" s="2" t="s">
        <v>82</v>
      </c>
      <c r="E35" s="2" t="s">
        <v>32</v>
      </c>
      <c r="F35" s="3">
        <v>3000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3000</v>
      </c>
      <c r="O35" s="3">
        <f t="shared" si="3"/>
        <v>3000</v>
      </c>
      <c r="P35" s="3">
        <v>0</v>
      </c>
      <c r="Q35" s="3">
        <v>0</v>
      </c>
      <c r="R35" s="3">
        <v>0</v>
      </c>
      <c r="S35" s="3">
        <v>0</v>
      </c>
      <c r="T35" s="3">
        <f t="shared" si="4"/>
        <v>3000</v>
      </c>
      <c r="U35" s="5">
        <v>0</v>
      </c>
    </row>
    <row r="36" spans="1:21" ht="30" x14ac:dyDescent="0.25">
      <c r="A36" s="18">
        <f t="shared" si="1"/>
        <v>22</v>
      </c>
      <c r="B36" s="2">
        <v>189</v>
      </c>
      <c r="C36" s="2" t="s">
        <v>57</v>
      </c>
      <c r="D36" s="2" t="s">
        <v>58</v>
      </c>
      <c r="E36" s="2" t="s">
        <v>32</v>
      </c>
      <c r="F36" s="3">
        <v>3500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3500</v>
      </c>
      <c r="O36" s="3">
        <f t="shared" si="3"/>
        <v>3500</v>
      </c>
      <c r="P36" s="3">
        <v>0</v>
      </c>
      <c r="Q36" s="3">
        <v>0</v>
      </c>
      <c r="R36" s="3">
        <v>0</v>
      </c>
      <c r="S36" s="3">
        <v>0</v>
      </c>
      <c r="T36" s="3">
        <f t="shared" si="4"/>
        <v>3500</v>
      </c>
      <c r="U36" s="5">
        <v>0</v>
      </c>
    </row>
    <row r="37" spans="1:21" ht="30" x14ac:dyDescent="0.25">
      <c r="A37" s="18">
        <f t="shared" si="1"/>
        <v>23</v>
      </c>
      <c r="B37" s="2" t="s">
        <v>42</v>
      </c>
      <c r="C37" s="6" t="s">
        <v>61</v>
      </c>
      <c r="D37" s="2" t="s">
        <v>62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f>1800*2</f>
        <v>3600</v>
      </c>
      <c r="M37" s="3">
        <v>0</v>
      </c>
      <c r="N37" s="3">
        <f t="shared" ref="N37:N42" si="6">F37+G37+H37+I37+J37+K37+M37</f>
        <v>0</v>
      </c>
      <c r="O37" s="3">
        <f>L37</f>
        <v>3600</v>
      </c>
      <c r="P37" s="3">
        <f>O37*5/100</f>
        <v>180</v>
      </c>
      <c r="Q37" s="3">
        <f t="shared" ref="Q37:Q38" si="7">N37</f>
        <v>0</v>
      </c>
      <c r="R37" s="3">
        <v>0</v>
      </c>
      <c r="S37" s="3">
        <v>0</v>
      </c>
      <c r="T37" s="3">
        <f t="shared" si="0"/>
        <v>3420</v>
      </c>
      <c r="U37" s="5">
        <v>0</v>
      </c>
    </row>
    <row r="38" spans="1:21" ht="30" x14ac:dyDescent="0.25">
      <c r="A38" s="18">
        <f t="shared" si="1"/>
        <v>24</v>
      </c>
      <c r="B38" s="2" t="s">
        <v>42</v>
      </c>
      <c r="C38" s="6" t="s">
        <v>59</v>
      </c>
      <c r="D38" s="2" t="s">
        <v>51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f>1800*2</f>
        <v>3600</v>
      </c>
      <c r="M38" s="3">
        <v>0</v>
      </c>
      <c r="N38" s="3">
        <f t="shared" si="6"/>
        <v>0</v>
      </c>
      <c r="O38" s="3">
        <f t="shared" ref="O38:O41" si="8">L38</f>
        <v>3600</v>
      </c>
      <c r="P38" s="3">
        <f>O38*5/100</f>
        <v>180</v>
      </c>
      <c r="Q38" s="3">
        <f t="shared" si="7"/>
        <v>0</v>
      </c>
      <c r="R38" s="3">
        <v>0</v>
      </c>
      <c r="S38" s="3">
        <v>0</v>
      </c>
      <c r="T38" s="3">
        <f t="shared" si="0"/>
        <v>3420</v>
      </c>
      <c r="U38" s="5">
        <v>17160</v>
      </c>
    </row>
    <row r="39" spans="1:21" ht="30" x14ac:dyDescent="0.25">
      <c r="A39" s="18">
        <f t="shared" si="1"/>
        <v>25</v>
      </c>
      <c r="B39" s="2" t="s">
        <v>42</v>
      </c>
      <c r="C39" s="2" t="s">
        <v>48</v>
      </c>
      <c r="D39" s="2" t="s">
        <v>47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f>1800*3</f>
        <v>5400</v>
      </c>
      <c r="M39" s="3">
        <v>0</v>
      </c>
      <c r="N39" s="3">
        <f t="shared" si="6"/>
        <v>0</v>
      </c>
      <c r="O39" s="3">
        <f t="shared" si="8"/>
        <v>5400</v>
      </c>
      <c r="P39" s="3">
        <f t="shared" ref="P39:P41" si="9">O39*5/100</f>
        <v>270</v>
      </c>
      <c r="Q39" s="3">
        <v>0</v>
      </c>
      <c r="R39" s="3">
        <v>0</v>
      </c>
      <c r="S39" s="3">
        <v>0</v>
      </c>
      <c r="T39" s="3">
        <f t="shared" si="0"/>
        <v>5130</v>
      </c>
      <c r="U39" s="5">
        <v>0</v>
      </c>
    </row>
    <row r="40" spans="1:21" ht="30" x14ac:dyDescent="0.25">
      <c r="A40" s="18">
        <f t="shared" si="1"/>
        <v>26</v>
      </c>
      <c r="B40" s="2" t="s">
        <v>42</v>
      </c>
      <c r="C40" s="6" t="s">
        <v>60</v>
      </c>
      <c r="D40" s="2" t="s">
        <v>43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f>1800*3</f>
        <v>5400</v>
      </c>
      <c r="M40" s="3">
        <v>0</v>
      </c>
      <c r="N40" s="3">
        <f t="shared" si="6"/>
        <v>0</v>
      </c>
      <c r="O40" s="3">
        <f t="shared" si="8"/>
        <v>5400</v>
      </c>
      <c r="P40" s="3">
        <f t="shared" si="9"/>
        <v>270</v>
      </c>
      <c r="Q40" s="3">
        <v>0</v>
      </c>
      <c r="R40" s="3">
        <v>0</v>
      </c>
      <c r="S40" s="3">
        <v>0</v>
      </c>
      <c r="T40" s="3">
        <f t="shared" si="0"/>
        <v>5130</v>
      </c>
      <c r="U40" s="5">
        <v>0</v>
      </c>
    </row>
    <row r="41" spans="1:21" ht="30" x14ac:dyDescent="0.25">
      <c r="A41" s="18">
        <f t="shared" si="1"/>
        <v>27</v>
      </c>
      <c r="B41" s="2" t="s">
        <v>42</v>
      </c>
      <c r="C41" s="6" t="s">
        <v>46</v>
      </c>
      <c r="D41" s="2" t="s">
        <v>44</v>
      </c>
      <c r="E41" s="2" t="s">
        <v>32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>1800*3</f>
        <v>5400</v>
      </c>
      <c r="M41" s="3">
        <v>0</v>
      </c>
      <c r="N41" s="3">
        <f t="shared" si="6"/>
        <v>0</v>
      </c>
      <c r="O41" s="3">
        <f t="shared" si="8"/>
        <v>5400</v>
      </c>
      <c r="P41" s="3">
        <f t="shared" si="9"/>
        <v>270</v>
      </c>
      <c r="Q41" s="3">
        <v>0</v>
      </c>
      <c r="R41" s="3">
        <v>0</v>
      </c>
      <c r="S41" s="3">
        <v>0</v>
      </c>
      <c r="T41" s="3">
        <f t="shared" si="0"/>
        <v>5130</v>
      </c>
      <c r="U41" s="5">
        <v>0</v>
      </c>
    </row>
    <row r="42" spans="1:21" ht="30.75" thickBot="1" x14ac:dyDescent="0.3">
      <c r="A42" s="18">
        <f t="shared" si="1"/>
        <v>28</v>
      </c>
      <c r="B42" s="15" t="s">
        <v>45</v>
      </c>
      <c r="C42" s="16" t="s">
        <v>46</v>
      </c>
      <c r="D42" s="15" t="s">
        <v>44</v>
      </c>
      <c r="E42" s="15" t="s">
        <v>32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15000</v>
      </c>
      <c r="L42" s="17">
        <v>0</v>
      </c>
      <c r="M42" s="17">
        <v>0</v>
      </c>
      <c r="N42" s="17">
        <f t="shared" si="6"/>
        <v>15000</v>
      </c>
      <c r="O42" s="17">
        <f>N42</f>
        <v>15000</v>
      </c>
      <c r="P42" s="17">
        <v>0</v>
      </c>
      <c r="Q42" s="17">
        <v>0</v>
      </c>
      <c r="R42" s="17">
        <v>0</v>
      </c>
      <c r="S42" s="17">
        <v>0</v>
      </c>
      <c r="T42" s="17">
        <f t="shared" si="0"/>
        <v>15000</v>
      </c>
      <c r="U42" s="26">
        <f>15640+17160</f>
        <v>32800</v>
      </c>
    </row>
  </sheetData>
  <mergeCells count="22">
    <mergeCell ref="K13:M13"/>
    <mergeCell ref="N13:N14"/>
    <mergeCell ref="O13:O14"/>
    <mergeCell ref="P13:S13"/>
    <mergeCell ref="T13:T14"/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A3:U4"/>
    <mergeCell ref="A5:U5"/>
    <mergeCell ref="A6:U6"/>
    <mergeCell ref="A7:U7"/>
    <mergeCell ref="A8:U8"/>
    <mergeCell ref="A9:U9"/>
  </mergeCells>
  <pageMargins left="0.51181102362204722" right="0.31496062992125984" top="0.74803149606299213" bottom="0.74803149606299213" header="0.31496062992125984" footer="0.31496062992125984"/>
  <pageSetup paperSize="9" scale="38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Enero 2026</vt:lpstr>
      <vt:lpstr>Febrero 2026</vt:lpstr>
      <vt:lpstr>Marzo  2026</vt:lpstr>
      <vt:lpstr>Abril 2026</vt:lpstr>
      <vt:lpstr>'Enero 2026'!Área_de_impresión</vt:lpstr>
      <vt:lpstr>'Febrero 2026'!Área_de_impresión</vt:lpstr>
      <vt:lpstr>'Marzo 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2026-05-19T21:52:28Z</cp:lastPrinted>
  <dcterms:created xsi:type="dcterms:W3CDTF">2017-02-21T18:54:18Z</dcterms:created>
  <dcterms:modified xsi:type="dcterms:W3CDTF">2026-05-19T21:53:01Z</dcterms:modified>
</cp:coreProperties>
</file>